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defaultThemeVersion="124226"/>
  <xr:revisionPtr revIDLastSave="132" documentId="8_{DFD2DCE1-4DA9-4F08-8422-44BCDB60DCA0}" xr6:coauthVersionLast="47" xr6:coauthVersionMax="47" xr10:uidLastSave="{6F25AE4A-E1DF-44C8-B238-EB89D5E7FCC6}"/>
  <workbookProtection workbookAlgorithmName="SHA-512" workbookHashValue="aJruwNsVcL/KEtKpkRXNQY5yontXWNiTXv9jf75+hpqURRdT85NAwwVWVI9SWUFviLRqwdESQc/22HKHV9PnaA==" workbookSaltValue="ujWqHCClpkURfDffeEjpEA==" workbookSpinCount="100000" lockStructure="1"/>
  <bookViews>
    <workbookView xWindow="-108" yWindow="-108" windowWidth="23256" windowHeight="12576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9" i="1" l="1"/>
  <c r="AN11" i="1" s="1"/>
  <c r="AN23" i="1"/>
  <c r="AN25" i="1" s="1"/>
  <c r="U58" i="1"/>
  <c r="V58" i="1" s="1"/>
  <c r="Z26" i="1"/>
  <c r="Y26" i="1"/>
  <c r="X26" i="1"/>
  <c r="W26" i="1"/>
  <c r="V26" i="1"/>
  <c r="U26" i="1"/>
  <c r="T26" i="1"/>
  <c r="AM23" i="1"/>
  <c r="AM25" i="1" s="1"/>
  <c r="AM9" i="1"/>
  <c r="AM11" i="1" s="1"/>
  <c r="V70" i="1"/>
  <c r="V69" i="1"/>
  <c r="P58" i="1"/>
  <c r="P57" i="1"/>
  <c r="AI23" i="1"/>
  <c r="AI25" i="1" s="1"/>
  <c r="AL23" i="1"/>
  <c r="AL25" i="1" s="1"/>
  <c r="AK23" i="1"/>
  <c r="AK25" i="1" s="1"/>
  <c r="AJ23" i="1"/>
  <c r="AJ25" i="1" s="1"/>
  <c r="AJ9" i="1"/>
  <c r="AJ11" i="1" s="1"/>
  <c r="AK9" i="1"/>
  <c r="AK11" i="1" s="1"/>
  <c r="AL9" i="1"/>
  <c r="AL11" i="1" s="1"/>
  <c r="AI9" i="1"/>
  <c r="AI11" i="1" s="1"/>
  <c r="U55" i="1"/>
  <c r="V55" i="1" s="1"/>
  <c r="U52" i="1"/>
  <c r="V52" i="1" s="1"/>
  <c r="U64" i="1"/>
  <c r="V64" i="1" s="1"/>
  <c r="U49" i="1"/>
  <c r="V49" i="1" s="1"/>
  <c r="U46" i="1"/>
  <c r="V46" i="1" s="1"/>
  <c r="O40" i="1"/>
  <c r="P40" i="1" s="1"/>
  <c r="O46" i="1"/>
  <c r="P46" i="1" s="1"/>
</calcChain>
</file>

<file path=xl/sharedStrings.xml><?xml version="1.0" encoding="utf-8"?>
<sst xmlns="http://schemas.openxmlformats.org/spreadsheetml/2006/main" count="123" uniqueCount="65">
  <si>
    <t>FISCALÍA ANTE EL TRIBUNAL CONSTITUCIONAL</t>
  </si>
  <si>
    <t>Cuestiones de inconstitucionalidad</t>
  </si>
  <si>
    <t>Recursos de amparo</t>
  </si>
  <si>
    <t>Dictámenes en trámite de alegaciones</t>
  </si>
  <si>
    <t>Dictámenes en trámite de admisión</t>
  </si>
  <si>
    <t>Órdenes jurisdiccionales a los que se refieren las cuestiones de inconstitucionalidad</t>
  </si>
  <si>
    <t>Civil</t>
  </si>
  <si>
    <t>Militar</t>
  </si>
  <si>
    <t>Social</t>
  </si>
  <si>
    <t>Contencioso-Administrativo</t>
  </si>
  <si>
    <t>Cuestiones de inconstitucionalidad (asuntos despachados)</t>
  </si>
  <si>
    <t>Conformidad con la posición del Fiscal de las sentencias dictadas en cuestiones de inconstitucionalidad</t>
  </si>
  <si>
    <t>SENTENCIAS</t>
  </si>
  <si>
    <t>Conforme</t>
  </si>
  <si>
    <t>Disconforme</t>
  </si>
  <si>
    <t>CONTENCIOSO</t>
  </si>
  <si>
    <t>LABORAL</t>
  </si>
  <si>
    <t xml:space="preserve"> </t>
  </si>
  <si>
    <t>TOTAL</t>
  </si>
  <si>
    <t>% CONFORMIDAD</t>
  </si>
  <si>
    <t>Sentencias conformes</t>
  </si>
  <si>
    <t>Sentencias disconformes</t>
  </si>
  <si>
    <t>Dictámenes sobre desistimiento</t>
  </si>
  <si>
    <t>Recursos de súplica interpuestos</t>
  </si>
  <si>
    <t>Órdenes jurisdiccionales a los que se refieren los recursos de amparo</t>
  </si>
  <si>
    <t>Penal</t>
  </si>
  <si>
    <t>Parlamentario</t>
  </si>
  <si>
    <t>Electoral</t>
  </si>
  <si>
    <t>Conformidad con la posición del Fiscal de las sentencias dictadas en recurso de amparo</t>
  </si>
  <si>
    <t>CIVILES</t>
  </si>
  <si>
    <t>PENALES</t>
  </si>
  <si>
    <t>CONTENCIOSAS</t>
  </si>
  <si>
    <t>EVOLUCIÓN INTERANUAL POR TIPO DE DICTAMEN</t>
  </si>
  <si>
    <t>Recursos de Amparo Constitucional</t>
  </si>
  <si>
    <t xml:space="preserve">EVOLUCIÓN DE ASUNTOS REGISTRADOS </t>
  </si>
  <si>
    <t>Año 2014</t>
  </si>
  <si>
    <t>PARLAMENTARIAS</t>
  </si>
  <si>
    <t>Año 2015</t>
  </si>
  <si>
    <t>PENAL</t>
  </si>
  <si>
    <t>Año 2016</t>
  </si>
  <si>
    <t>Año 2017</t>
  </si>
  <si>
    <t>MILITAR</t>
  </si>
  <si>
    <t>Año 2018</t>
  </si>
  <si>
    <t>CIVIL</t>
  </si>
  <si>
    <t>ELECTORALES</t>
  </si>
  <si>
    <t>Año 2019</t>
  </si>
  <si>
    <t>Año 2020</t>
  </si>
  <si>
    <t>Año 2021</t>
  </si>
  <si>
    <t>Antecedentes (Instrucción FGE 2/2012)</t>
  </si>
  <si>
    <t xml:space="preserve">Interposición de demanda </t>
  </si>
  <si>
    <t>Pieza de suspensión (art. 56 LOTC)</t>
  </si>
  <si>
    <t>Planteamiento de cuestión de inconstitucionalidad interna (art. 55.2 LOTC)</t>
  </si>
  <si>
    <t>Otros (Acumulación – ampliación - ejecución)</t>
  </si>
  <si>
    <t>Notif. de providencias de inadmisión</t>
  </si>
  <si>
    <t>Informes de insostenibilidad (asistencia jurídica gratuita)</t>
  </si>
  <si>
    <t>Respuestas a escritos de parte</t>
  </si>
  <si>
    <t>Dictámenes en trámite de alegacions</t>
  </si>
  <si>
    <t>Total Cuestiones de inconstitucionalidad sin antecedentes (Instrucción FGE 2/2012)</t>
  </si>
  <si>
    <t xml:space="preserve">Total Cuestiones de inconstitucionalidad incluidos antecedentes </t>
  </si>
  <si>
    <t>Total Recursos de Amparo excluidas respuestas a escritos de parte</t>
  </si>
  <si>
    <t>Total de asuntos. Recursos de Amparo</t>
  </si>
  <si>
    <t>Año 2022</t>
  </si>
  <si>
    <t>Año 2023</t>
  </si>
  <si>
    <t>Informes art. 88 LOTC</t>
  </si>
  <si>
    <t>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</si>
</sst>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0"/>
      <name val="Times New Roman"/>
      <family val="1"/>
    </font>
    <font>
      <sz val="7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9"/>
      <color theme="1"/>
      <name val="Times New Roman"/>
      <family val="1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Times New Roman"/>
      <family val="1"/>
    </font>
    <font>
      <b/>
      <sz val="7"/>
      <name val="Times New Roman"/>
      <family val="1"/>
    </font>
    <font>
      <b/>
      <sz val="7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wrapText="1"/>
    </xf>
    <xf numFmtId="3" fontId="2" fillId="0" borderId="0" xfId="0" applyNumberFormat="1" applyFont="1" applyAlignment="1">
      <alignment horizontal="left" vertical="center" wrapText="1"/>
    </xf>
    <xf numFmtId="0" fontId="6" fillId="0" borderId="1" xfId="0" applyFont="1" applyBorder="1"/>
    <xf numFmtId="0" fontId="7" fillId="0" borderId="1" xfId="0" applyFont="1" applyBorder="1"/>
    <xf numFmtId="0" fontId="6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6" fillId="0" borderId="2" xfId="0" applyFont="1" applyBorder="1"/>
    <xf numFmtId="0" fontId="0" fillId="0" borderId="1" xfId="0" applyBorder="1"/>
    <xf numFmtId="0" fontId="6" fillId="0" borderId="3" xfId="0" applyFont="1" applyBorder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/>
    <xf numFmtId="0" fontId="10" fillId="0" borderId="0" xfId="0" applyFont="1" applyAlignment="1">
      <alignment horizontal="left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6" fillId="0" borderId="10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14" fillId="0" borderId="1" xfId="0" applyFont="1" applyBorder="1"/>
    <xf numFmtId="0" fontId="13" fillId="0" borderId="0" xfId="0" applyFont="1" applyAlignment="1">
      <alignment horizontal="left" wrapText="1"/>
    </xf>
    <xf numFmtId="3" fontId="7" fillId="0" borderId="1" xfId="0" applyNumberFormat="1" applyFont="1" applyBorder="1"/>
    <xf numFmtId="3" fontId="14" fillId="0" borderId="1" xfId="0" applyNumberFormat="1" applyFont="1" applyBorder="1"/>
    <xf numFmtId="0" fontId="0" fillId="0" borderId="2" xfId="0" applyBorder="1"/>
    <xf numFmtId="0" fontId="6" fillId="0" borderId="11" xfId="0" applyFont="1" applyBorder="1"/>
    <xf numFmtId="0" fontId="6" fillId="0" borderId="12" xfId="0" applyFont="1" applyBorder="1" applyAlignment="1">
      <alignment horizontal="right"/>
    </xf>
    <xf numFmtId="0" fontId="6" fillId="0" borderId="13" xfId="0" applyFont="1" applyBorder="1" applyAlignment="1">
      <alignment horizontal="right"/>
    </xf>
    <xf numFmtId="0" fontId="0" fillId="0" borderId="10" xfId="0" applyBorder="1"/>
    <xf numFmtId="0" fontId="0" fillId="0" borderId="6" xfId="0" applyBorder="1"/>
    <xf numFmtId="0" fontId="6" fillId="0" borderId="1" xfId="0" applyFont="1" applyBorder="1" applyAlignment="1">
      <alignment wrapText="1"/>
    </xf>
    <xf numFmtId="0" fontId="15" fillId="0" borderId="0" xfId="0" applyFont="1"/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3" xfId="0" applyBorder="1" applyAlignment="1">
      <alignment wrapText="1"/>
    </xf>
    <xf numFmtId="0" fontId="11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1" fillId="0" borderId="4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9" fontId="4" fillId="0" borderId="1" xfId="1" applyFont="1" applyBorder="1" applyAlignment="1">
      <alignment horizontal="center" vertical="center"/>
    </xf>
    <xf numFmtId="3" fontId="2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9" fontId="4" fillId="0" borderId="2" xfId="1" applyFont="1" applyBorder="1" applyAlignment="1">
      <alignment horizontal="center" vertical="center"/>
    </xf>
    <xf numFmtId="9" fontId="4" fillId="0" borderId="10" xfId="1" applyFont="1" applyBorder="1" applyAlignment="1">
      <alignment horizontal="center" vertical="center"/>
    </xf>
    <xf numFmtId="9" fontId="4" fillId="0" borderId="6" xfId="1" applyFont="1" applyBorder="1" applyAlignment="1">
      <alignment horizontal="center" vertical="center"/>
    </xf>
    <xf numFmtId="9" fontId="4" fillId="0" borderId="7" xfId="1" applyFont="1" applyBorder="1" applyAlignment="1">
      <alignment horizontal="center" vertical="center"/>
    </xf>
    <xf numFmtId="9" fontId="4" fillId="0" borderId="8" xfId="1" applyFont="1" applyBorder="1" applyAlignment="1">
      <alignment horizontal="center" vertical="center"/>
    </xf>
    <xf numFmtId="9" fontId="4" fillId="0" borderId="9" xfId="1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3" fontId="12" fillId="0" borderId="0" xfId="0" applyNumberFormat="1" applyFont="1" applyAlignment="1">
      <alignment horizontal="left" vertical="center" wrapText="1"/>
    </xf>
    <xf numFmtId="0" fontId="13" fillId="0" borderId="0" xfId="0" applyFont="1" applyAlignment="1">
      <alignment horizontal="left" wrapText="1"/>
    </xf>
    <xf numFmtId="3" fontId="3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3" fontId="1" fillId="0" borderId="0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Hoja1!$B$4:$K$4</c:f>
              <c:strCache>
                <c:ptCount val="10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  <c:pt idx="9">
                  <c:v>Año 2023</c:v>
                </c:pt>
              </c:strCache>
            </c:strRef>
          </c:cat>
          <c:val>
            <c:numRef>
              <c:f>Hoja1!$B$5:$K$5</c:f>
              <c:numCache>
                <c:formatCode>#,##0</c:formatCode>
                <c:ptCount val="10"/>
                <c:pt idx="0">
                  <c:v>7736</c:v>
                </c:pt>
                <c:pt idx="1">
                  <c:v>7573</c:v>
                </c:pt>
                <c:pt idx="2">
                  <c:v>6913</c:v>
                </c:pt>
                <c:pt idx="3">
                  <c:v>6284</c:v>
                </c:pt>
                <c:pt idx="4">
                  <c:v>7140</c:v>
                </c:pt>
                <c:pt idx="5">
                  <c:v>7580</c:v>
                </c:pt>
                <c:pt idx="6">
                  <c:v>6566</c:v>
                </c:pt>
                <c:pt idx="7">
                  <c:v>6063</c:v>
                </c:pt>
                <c:pt idx="8">
                  <c:v>6557</c:v>
                </c:pt>
                <c:pt idx="9">
                  <c:v>10979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F6-4262-867A-41DB58EFC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009935"/>
        <c:axId val="1"/>
      </c:barChart>
      <c:catAx>
        <c:axId val="3130099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13009935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Hoja1!$N$4:$Q$4</c:f>
              <c:strCache>
                <c:ptCount val="4"/>
                <c:pt idx="0">
                  <c:v>Dictámenes en trámite de alegaciones</c:v>
                </c:pt>
                <c:pt idx="1">
                  <c:v>Dictámenes en trámite de admisión</c:v>
                </c:pt>
                <c:pt idx="2">
                  <c:v>Antecedentes (Instrucción FGE 2/2012)</c:v>
                </c:pt>
                <c:pt idx="3">
                  <c:v>Informes art. 88 LOTC</c:v>
                </c:pt>
              </c:strCache>
            </c:strRef>
          </c:cat>
          <c:val>
            <c:numRef>
              <c:f>Hoja1!$N$5:$Q$5</c:f>
              <c:numCache>
                <c:formatCode>#,##0</c:formatCode>
                <c:ptCount val="4"/>
                <c:pt idx="0">
                  <c:v>6</c:v>
                </c:pt>
                <c:pt idx="1">
                  <c:v>18</c:v>
                </c:pt>
                <c:pt idx="2">
                  <c:v>46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6A-44AD-8ACD-E399F609A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016175"/>
        <c:axId val="1"/>
      </c:barChart>
      <c:catAx>
        <c:axId val="31301617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13016175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439-49E3-A7EA-B0F20235F08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439-49E3-A7EA-B0F20235F08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439-49E3-A7EA-B0F20235F08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439-49E3-A7EA-B0F20235F084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39-49E3-A7EA-B0F20235F0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Hoja1!$N$22:$Q$22</c:f>
              <c:strCache>
                <c:ptCount val="4"/>
                <c:pt idx="0">
                  <c:v>Civil</c:v>
                </c:pt>
                <c:pt idx="1">
                  <c:v>Penal</c:v>
                </c:pt>
                <c:pt idx="2">
                  <c:v>Contencioso-Administrativo</c:v>
                </c:pt>
                <c:pt idx="3">
                  <c:v>Social</c:v>
                </c:pt>
              </c:strCache>
            </c:strRef>
          </c:cat>
          <c:val>
            <c:numRef>
              <c:f>Hoja1!$N$23:$Q$23</c:f>
              <c:numCache>
                <c:formatCode>#,##0</c:formatCode>
                <c:ptCount val="4"/>
                <c:pt idx="0">
                  <c:v>7</c:v>
                </c:pt>
                <c:pt idx="1">
                  <c:v>0</c:v>
                </c:pt>
                <c:pt idx="2">
                  <c:v>17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39-49E3-A7EA-B0F20235F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67798681918653803"/>
          <c:y val="0.13483589918031888"/>
          <c:w val="0.26728326525623136"/>
          <c:h val="0.71463026565568999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EC-4354-9609-23F0E980717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7EC-4354-9609-23F0E980717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Hoja1!$N$57:$N$58</c:f>
              <c:strCache>
                <c:ptCount val="2"/>
                <c:pt idx="0">
                  <c:v>Sentencias conformes</c:v>
                </c:pt>
                <c:pt idx="1">
                  <c:v>Sentencias disconformes</c:v>
                </c:pt>
              </c:strCache>
            </c:strRef>
          </c:cat>
          <c:val>
            <c:numRef>
              <c:f>Hoja1!$P$57:$P$58</c:f>
              <c:numCache>
                <c:formatCode>General</c:formatCode>
                <c:ptCount val="2"/>
                <c:pt idx="0">
                  <c:v>6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EC-4354-9609-23F0E9807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562281688457859"/>
          <c:y val="0.29136742148741895"/>
          <c:w val="0.26658186302961451"/>
          <c:h val="0.3901360389407813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Hoja1!$T$4:$AC$4</c:f>
              <c:strCache>
                <c:ptCount val="10"/>
                <c:pt idx="0">
                  <c:v>Interposición de demanda </c:v>
                </c:pt>
                <c:pt idx="1">
                  <c:v>Dictámenes en trámite de alegaciones</c:v>
                </c:pt>
                <c:pt idx="2">
                  <c:v>Pieza de suspensión (art. 56 LOTC)</c:v>
                </c:pt>
                <c:pt idx="3">
                  <c:v>Dictámenes sobre desistimiento</c:v>
                </c:pt>
                <c:pt idx="4">
                  <c:v>Planteamiento de cuestión de inconstitucionalidad interna (art. 55.2 LOTC)</c:v>
                </c:pt>
                <c:pt idx="5">
                  <c:v>Otros (Acumulación – ampliación - ejecución)</c:v>
                </c:pt>
                <c:pt idx="6">
                  <c:v>Notif. de providencias de inadmisión</c:v>
                </c:pt>
                <c:pt idx="7">
                  <c:v>Recursos de súplica interpuestos</c:v>
                </c:pt>
                <c:pt idx="8">
                  <c:v>Informes de insostenibilidad (asistencia jurídica gratuita)</c:v>
                </c:pt>
                <c:pt idx="9">
                  <c:v>Respuestas a escritos de parte</c:v>
                </c:pt>
              </c:strCache>
            </c:strRef>
          </c:cat>
          <c:val>
            <c:numRef>
              <c:f>Hoja1!$T$5:$AC$5</c:f>
              <c:numCache>
                <c:formatCode>#,##0</c:formatCode>
                <c:ptCount val="10"/>
                <c:pt idx="0">
                  <c:v>0</c:v>
                </c:pt>
                <c:pt idx="1">
                  <c:v>121</c:v>
                </c:pt>
                <c:pt idx="2">
                  <c:v>59</c:v>
                </c:pt>
                <c:pt idx="3">
                  <c:v>4</c:v>
                </c:pt>
                <c:pt idx="4">
                  <c:v>0</c:v>
                </c:pt>
                <c:pt idx="5">
                  <c:v>46</c:v>
                </c:pt>
                <c:pt idx="6">
                  <c:v>10549</c:v>
                </c:pt>
                <c:pt idx="7">
                  <c:v>11</c:v>
                </c:pt>
                <c:pt idx="8">
                  <c:v>119</c:v>
                </c:pt>
                <c:pt idx="9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E8-42D6-9EFF-36B606C02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672991"/>
        <c:axId val="1"/>
      </c:barChart>
      <c:catAx>
        <c:axId val="31167299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11672991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339219908136884"/>
          <c:y val="0.13504234317564487"/>
          <c:w val="0.30909921801042423"/>
          <c:h val="0.74926000830907946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52D-4225-9C21-A93299997E6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52D-4225-9C21-A93299997E6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52D-4225-9C21-A93299997E6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52D-4225-9C21-A93299997E6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52D-4225-9C21-A93299997E6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F52D-4225-9C21-A93299997E6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F52D-4225-9C21-A93299997E67}"/>
              </c:ext>
            </c:extLst>
          </c:dPt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4FA-4AFC-8A20-D81FEDEF342F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Hoja1!$T$25:$Z$25</c:f>
              <c:strCache>
                <c:ptCount val="7"/>
                <c:pt idx="0">
                  <c:v>Civil</c:v>
                </c:pt>
                <c:pt idx="1">
                  <c:v>Penal</c:v>
                </c:pt>
                <c:pt idx="2">
                  <c:v>Social</c:v>
                </c:pt>
                <c:pt idx="3">
                  <c:v>Contencioso-Administrativo</c:v>
                </c:pt>
                <c:pt idx="4">
                  <c:v>Militar</c:v>
                </c:pt>
                <c:pt idx="5">
                  <c:v>Parlamentario</c:v>
                </c:pt>
                <c:pt idx="6">
                  <c:v>Electoral</c:v>
                </c:pt>
              </c:strCache>
            </c:strRef>
          </c:cat>
          <c:val>
            <c:numRef>
              <c:f>Hoja1!$T$26:$Z$26</c:f>
              <c:numCache>
                <c:formatCode>#,##0</c:formatCode>
                <c:ptCount val="7"/>
                <c:pt idx="0">
                  <c:v>1779</c:v>
                </c:pt>
                <c:pt idx="1">
                  <c:v>5481</c:v>
                </c:pt>
                <c:pt idx="2">
                  <c:v>422</c:v>
                </c:pt>
                <c:pt idx="3">
                  <c:v>3152</c:v>
                </c:pt>
                <c:pt idx="4">
                  <c:v>36</c:v>
                </c:pt>
                <c:pt idx="5">
                  <c:v>25</c:v>
                </c:pt>
                <c:pt idx="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52D-4225-9C21-A93299997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95011852012043"/>
          <c:y val="0.16088313854713543"/>
          <c:w val="0.28645392607720516"/>
          <c:h val="0.65998651153995336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B5-4D85-984A-632FF17253B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B5-4D85-984A-632FF17253B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Hoja1!$U$69:$U$70</c:f>
              <c:strCache>
                <c:ptCount val="2"/>
                <c:pt idx="0">
                  <c:v>Sentencias conformes</c:v>
                </c:pt>
                <c:pt idx="1">
                  <c:v>Sentencias disconformes</c:v>
                </c:pt>
              </c:strCache>
            </c:strRef>
          </c:cat>
          <c:val>
            <c:numRef>
              <c:f>Hoja1!$V$69:$V$70</c:f>
              <c:numCache>
                <c:formatCode>General</c:formatCode>
                <c:ptCount val="2"/>
                <c:pt idx="0">
                  <c:v>125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B5-4D85-984A-632FF1725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480677555136426"/>
          <c:y val="0.29136742148741895"/>
          <c:w val="0.27078233668621621"/>
          <c:h val="0.3901360389407813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481013</xdr:colOff>
      <xdr:row>7</xdr:row>
      <xdr:rowOff>19050</xdr:rowOff>
    </xdr:from>
    <xdr:to>
      <xdr:col>10</xdr:col>
      <xdr:colOff>447675</xdr:colOff>
      <xdr:row>21</xdr:row>
      <xdr:rowOff>90488</xdr:rowOff>
    </xdr:to>
    <xdr:graphicFrame macro="">
      <xdr:nvGraphicFramePr>
        <xdr:cNvPr id="1300" name="1 Gráfico">
          <a:extLst>
            <a:ext uri="{FF2B5EF4-FFF2-40B4-BE49-F238E27FC236}">
              <a16:creationId xmlns:a16="http://schemas.microsoft.com/office/drawing/2014/main" id="{C17BFD59-E03C-43D9-84CE-9E6954EDDF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19050</xdr:colOff>
      <xdr:row>6</xdr:row>
      <xdr:rowOff>9525</xdr:rowOff>
    </xdr:from>
    <xdr:to>
      <xdr:col>17</xdr:col>
      <xdr:colOff>9525</xdr:colOff>
      <xdr:row>17</xdr:row>
      <xdr:rowOff>19050</xdr:rowOff>
    </xdr:to>
    <xdr:graphicFrame macro="">
      <xdr:nvGraphicFramePr>
        <xdr:cNvPr id="1301" name="3 Gráfico">
          <a:extLst>
            <a:ext uri="{FF2B5EF4-FFF2-40B4-BE49-F238E27FC236}">
              <a16:creationId xmlns:a16="http://schemas.microsoft.com/office/drawing/2014/main" id="{3321F2AB-2D20-449E-8593-E63C50D819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23</xdr:row>
      <xdr:rowOff>171450</xdr:rowOff>
    </xdr:from>
    <xdr:to>
      <xdr:col>16</xdr:col>
      <xdr:colOff>1476375</xdr:colOff>
      <xdr:row>34</xdr:row>
      <xdr:rowOff>100013</xdr:rowOff>
    </xdr:to>
    <xdr:graphicFrame macro="">
      <xdr:nvGraphicFramePr>
        <xdr:cNvPr id="1302" name="4 Gráfico">
          <a:extLst>
            <a:ext uri="{FF2B5EF4-FFF2-40B4-BE49-F238E27FC236}">
              <a16:creationId xmlns:a16="http://schemas.microsoft.com/office/drawing/2014/main" id="{FBD9078F-8583-41EF-8108-053B20730C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228600</xdr:colOff>
      <xdr:row>55</xdr:row>
      <xdr:rowOff>47625</xdr:rowOff>
    </xdr:from>
    <xdr:to>
      <xdr:col>16</xdr:col>
      <xdr:colOff>504825</xdr:colOff>
      <xdr:row>65</xdr:row>
      <xdr:rowOff>176213</xdr:rowOff>
    </xdr:to>
    <xdr:graphicFrame macro="">
      <xdr:nvGraphicFramePr>
        <xdr:cNvPr id="1303" name="5 Gráfico">
          <a:extLst>
            <a:ext uri="{FF2B5EF4-FFF2-40B4-BE49-F238E27FC236}">
              <a16:creationId xmlns:a16="http://schemas.microsoft.com/office/drawing/2014/main" id="{61BB9F97-8B21-47A1-A5BA-D2D17F886A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253365</xdr:colOff>
      <xdr:row>5</xdr:row>
      <xdr:rowOff>171450</xdr:rowOff>
    </xdr:from>
    <xdr:to>
      <xdr:col>28</xdr:col>
      <xdr:colOff>10478</xdr:colOff>
      <xdr:row>20</xdr:row>
      <xdr:rowOff>61913</xdr:rowOff>
    </xdr:to>
    <xdr:graphicFrame macro="">
      <xdr:nvGraphicFramePr>
        <xdr:cNvPr id="1304" name="6 Gráfico">
          <a:extLst>
            <a:ext uri="{FF2B5EF4-FFF2-40B4-BE49-F238E27FC236}">
              <a16:creationId xmlns:a16="http://schemas.microsoft.com/office/drawing/2014/main" id="{C6569990-2303-49AE-9D6F-5A21F2913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382905</xdr:colOff>
      <xdr:row>27</xdr:row>
      <xdr:rowOff>36195</xdr:rowOff>
    </xdr:from>
    <xdr:to>
      <xdr:col>26</xdr:col>
      <xdr:colOff>606743</xdr:colOff>
      <xdr:row>40</xdr:row>
      <xdr:rowOff>162878</xdr:rowOff>
    </xdr:to>
    <xdr:graphicFrame macro="">
      <xdr:nvGraphicFramePr>
        <xdr:cNvPr id="1305" name="7 Gráfico">
          <a:extLst>
            <a:ext uri="{FF2B5EF4-FFF2-40B4-BE49-F238E27FC236}">
              <a16:creationId xmlns:a16="http://schemas.microsoft.com/office/drawing/2014/main" id="{26371097-EE3B-4870-A9D8-E90082255E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1104900</xdr:colOff>
      <xdr:row>66</xdr:row>
      <xdr:rowOff>147638</xdr:rowOff>
    </xdr:from>
    <xdr:to>
      <xdr:col>22</xdr:col>
      <xdr:colOff>261938</xdr:colOff>
      <xdr:row>77</xdr:row>
      <xdr:rowOff>85725</xdr:rowOff>
    </xdr:to>
    <xdr:graphicFrame macro="">
      <xdr:nvGraphicFramePr>
        <xdr:cNvPr id="1306" name="8 Gráfico">
          <a:extLst>
            <a:ext uri="{FF2B5EF4-FFF2-40B4-BE49-F238E27FC236}">
              <a16:creationId xmlns:a16="http://schemas.microsoft.com/office/drawing/2014/main" id="{068078A9-275E-4BFB-BB1F-9573D9FEDB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N70"/>
  <sheetViews>
    <sheetView showGridLines="0" tabSelected="1" zoomScaleNormal="100" workbookViewId="0"/>
  </sheetViews>
  <sheetFormatPr baseColWidth="10" defaultRowHeight="14.4" x14ac:dyDescent="0.3"/>
  <cols>
    <col min="1" max="1" width="3.5546875" customWidth="1"/>
    <col min="2" max="2" width="11.44140625" customWidth="1"/>
    <col min="3" max="3" width="13.5546875" customWidth="1"/>
    <col min="4" max="4" width="13" customWidth="1"/>
    <col min="12" max="12" width="3.88671875" customWidth="1"/>
    <col min="14" max="15" width="15.88671875" customWidth="1"/>
    <col min="16" max="16" width="17" customWidth="1"/>
    <col min="17" max="17" width="18.44140625" customWidth="1"/>
    <col min="18" max="18" width="19.109375" customWidth="1"/>
    <col min="19" max="19" width="2.88671875" customWidth="1"/>
    <col min="21" max="21" width="15.5546875" customWidth="1"/>
    <col min="23" max="23" width="12.88671875" customWidth="1"/>
    <col min="24" max="24" width="14.88671875" customWidth="1"/>
    <col min="27" max="30" width="15" customWidth="1"/>
    <col min="31" max="31" width="3.44140625" customWidth="1"/>
  </cols>
  <sheetData>
    <row r="1" spans="2:40" ht="26.25" customHeight="1" x14ac:dyDescent="0.3">
      <c r="B1" s="55" t="s">
        <v>0</v>
      </c>
      <c r="C1" s="56"/>
      <c r="D1" s="56"/>
      <c r="E1" s="56"/>
      <c r="F1" s="56"/>
      <c r="G1" s="56"/>
      <c r="H1" s="48"/>
      <c r="I1" s="1"/>
      <c r="J1" s="1"/>
      <c r="K1" s="1"/>
    </row>
    <row r="2" spans="2:40" ht="18" customHeight="1" x14ac:dyDescent="0.35">
      <c r="M2" s="55" t="s">
        <v>10</v>
      </c>
      <c r="N2" s="56"/>
      <c r="O2" s="56"/>
      <c r="P2" s="56"/>
      <c r="Q2" s="56"/>
      <c r="R2" s="56"/>
      <c r="S2" s="6"/>
      <c r="T2" s="61" t="s">
        <v>2</v>
      </c>
      <c r="U2" s="61"/>
      <c r="V2" s="61"/>
      <c r="W2" s="61"/>
      <c r="X2" s="61"/>
      <c r="Y2" s="61"/>
      <c r="Z2" s="61"/>
      <c r="AA2" s="61"/>
      <c r="AB2" s="61"/>
      <c r="AC2" s="61"/>
    </row>
    <row r="3" spans="2:40" x14ac:dyDescent="0.3">
      <c r="B3" s="57" t="s">
        <v>34</v>
      </c>
      <c r="C3" s="58"/>
      <c r="D3" s="58"/>
      <c r="E3" s="58"/>
      <c r="F3" s="58"/>
      <c r="G3" s="58"/>
      <c r="H3" s="58"/>
      <c r="I3" s="20"/>
      <c r="J3" s="13"/>
      <c r="K3" s="13"/>
      <c r="AF3" s="59" t="s">
        <v>32</v>
      </c>
      <c r="AG3" s="60"/>
      <c r="AH3" s="60"/>
      <c r="AI3" s="60"/>
      <c r="AJ3" s="60"/>
      <c r="AK3" s="60"/>
      <c r="AL3" s="60"/>
    </row>
    <row r="4" spans="2:40" ht="43.5" customHeight="1" x14ac:dyDescent="0.3">
      <c r="B4" s="3" t="s">
        <v>35</v>
      </c>
      <c r="C4" s="3" t="s">
        <v>37</v>
      </c>
      <c r="D4" s="3" t="s">
        <v>39</v>
      </c>
      <c r="E4" s="3" t="s">
        <v>40</v>
      </c>
      <c r="F4" s="3" t="s">
        <v>42</v>
      </c>
      <c r="G4" s="3" t="s">
        <v>45</v>
      </c>
      <c r="H4" s="3" t="s">
        <v>46</v>
      </c>
      <c r="I4" s="3" t="s">
        <v>47</v>
      </c>
      <c r="J4" s="3" t="s">
        <v>61</v>
      </c>
      <c r="K4" s="3" t="s">
        <v>62</v>
      </c>
      <c r="N4" s="5" t="s">
        <v>3</v>
      </c>
      <c r="O4" s="5" t="s">
        <v>4</v>
      </c>
      <c r="P4" s="5" t="s">
        <v>48</v>
      </c>
      <c r="Q4" s="29" t="s">
        <v>63</v>
      </c>
      <c r="T4" s="31" t="s">
        <v>49</v>
      </c>
      <c r="U4" s="31" t="s">
        <v>3</v>
      </c>
      <c r="V4" s="31" t="s">
        <v>50</v>
      </c>
      <c r="W4" s="31" t="s">
        <v>22</v>
      </c>
      <c r="X4" s="31" t="s">
        <v>51</v>
      </c>
      <c r="Y4" s="31" t="s">
        <v>52</v>
      </c>
      <c r="Z4" s="31" t="s">
        <v>53</v>
      </c>
      <c r="AA4" s="31" t="s">
        <v>23</v>
      </c>
      <c r="AB4" s="31" t="s">
        <v>54</v>
      </c>
      <c r="AC4" s="31" t="s">
        <v>55</v>
      </c>
    </row>
    <row r="5" spans="2:40" ht="15" customHeight="1" x14ac:dyDescent="0.3">
      <c r="B5" s="21">
        <v>7736</v>
      </c>
      <c r="C5" s="21">
        <v>7573</v>
      </c>
      <c r="D5" s="21">
        <v>6913</v>
      </c>
      <c r="E5" s="21">
        <v>6284</v>
      </c>
      <c r="F5" s="21">
        <v>7140</v>
      </c>
      <c r="G5" s="21">
        <v>7580</v>
      </c>
      <c r="H5" s="21">
        <v>6566</v>
      </c>
      <c r="I5" s="21">
        <v>6063</v>
      </c>
      <c r="J5" s="21">
        <v>6557</v>
      </c>
      <c r="K5" s="21">
        <v>10979</v>
      </c>
      <c r="N5" s="21">
        <v>6</v>
      </c>
      <c r="O5" s="21">
        <v>18</v>
      </c>
      <c r="P5" s="21">
        <v>46</v>
      </c>
      <c r="Q5" s="21">
        <v>1</v>
      </c>
      <c r="T5" s="21">
        <v>0</v>
      </c>
      <c r="U5" s="21">
        <v>121</v>
      </c>
      <c r="V5" s="21">
        <v>59</v>
      </c>
      <c r="W5" s="21">
        <v>4</v>
      </c>
      <c r="X5" s="21">
        <v>0</v>
      </c>
      <c r="Y5" s="21">
        <v>46</v>
      </c>
      <c r="Z5" s="21">
        <v>10549</v>
      </c>
      <c r="AA5" s="21">
        <v>11</v>
      </c>
      <c r="AB5" s="21">
        <v>119</v>
      </c>
      <c r="AC5" s="21">
        <v>105</v>
      </c>
      <c r="AF5" s="42" t="s">
        <v>1</v>
      </c>
      <c r="AG5" s="43"/>
      <c r="AH5" s="44"/>
      <c r="AI5" s="10" t="s">
        <v>42</v>
      </c>
      <c r="AJ5" s="10" t="s">
        <v>45</v>
      </c>
      <c r="AK5" s="10" t="s">
        <v>46</v>
      </c>
      <c r="AL5" s="10" t="s">
        <v>47</v>
      </c>
      <c r="AM5" s="10" t="s">
        <v>61</v>
      </c>
      <c r="AN5" s="10" t="s">
        <v>62</v>
      </c>
    </row>
    <row r="6" spans="2:40" ht="15" customHeight="1" x14ac:dyDescent="0.3">
      <c r="AB6" s="30"/>
      <c r="AF6" s="32" t="s">
        <v>3</v>
      </c>
      <c r="AG6" s="33"/>
      <c r="AH6" s="34"/>
      <c r="AI6" s="4">
        <v>22</v>
      </c>
      <c r="AJ6" s="4">
        <v>17</v>
      </c>
      <c r="AK6" s="4">
        <v>10</v>
      </c>
      <c r="AL6" s="4">
        <v>18</v>
      </c>
      <c r="AM6" s="4">
        <v>21</v>
      </c>
      <c r="AN6" s="4">
        <v>6</v>
      </c>
    </row>
    <row r="7" spans="2:40" x14ac:dyDescent="0.3">
      <c r="AF7" s="32" t="s">
        <v>4</v>
      </c>
      <c r="AG7" s="33"/>
      <c r="AH7" s="34"/>
      <c r="AI7" s="4">
        <v>29</v>
      </c>
      <c r="AJ7" s="4">
        <v>15</v>
      </c>
      <c r="AK7" s="4">
        <v>19</v>
      </c>
      <c r="AL7" s="4">
        <v>8</v>
      </c>
      <c r="AM7" s="4">
        <v>14</v>
      </c>
      <c r="AN7" s="4">
        <v>18</v>
      </c>
    </row>
    <row r="8" spans="2:40" x14ac:dyDescent="0.3">
      <c r="AF8" s="32" t="s">
        <v>63</v>
      </c>
      <c r="AG8" s="33"/>
      <c r="AH8" s="34"/>
      <c r="AI8" s="4"/>
      <c r="AJ8" s="4"/>
      <c r="AK8" s="4"/>
      <c r="AL8" s="4"/>
      <c r="AM8" s="4"/>
      <c r="AN8" s="4">
        <v>1</v>
      </c>
    </row>
    <row r="9" spans="2:40" ht="22.2" customHeight="1" x14ac:dyDescent="0.3">
      <c r="AF9" s="35" t="s">
        <v>57</v>
      </c>
      <c r="AG9" s="36"/>
      <c r="AH9" s="37"/>
      <c r="AI9" s="19">
        <f t="shared" ref="AI9:AN9" si="0">SUM(AI6:AI8)</f>
        <v>51</v>
      </c>
      <c r="AJ9" s="19">
        <f t="shared" si="0"/>
        <v>32</v>
      </c>
      <c r="AK9" s="19">
        <f t="shared" si="0"/>
        <v>29</v>
      </c>
      <c r="AL9" s="19">
        <f t="shared" si="0"/>
        <v>26</v>
      </c>
      <c r="AM9" s="19">
        <f t="shared" si="0"/>
        <v>35</v>
      </c>
      <c r="AN9" s="19">
        <f t="shared" si="0"/>
        <v>25</v>
      </c>
    </row>
    <row r="10" spans="2:40" x14ac:dyDescent="0.3">
      <c r="AF10" s="32" t="s">
        <v>48</v>
      </c>
      <c r="AG10" s="33"/>
      <c r="AH10" s="34"/>
      <c r="AI10" s="4"/>
      <c r="AJ10" s="4"/>
      <c r="AK10" s="4"/>
      <c r="AL10" s="4">
        <v>43</v>
      </c>
      <c r="AM10" s="4">
        <v>45</v>
      </c>
      <c r="AN10" s="4">
        <v>46</v>
      </c>
    </row>
    <row r="11" spans="2:40" ht="20.399999999999999" customHeight="1" x14ac:dyDescent="0.3">
      <c r="AF11" s="35" t="s">
        <v>58</v>
      </c>
      <c r="AG11" s="36"/>
      <c r="AH11" s="37"/>
      <c r="AI11" s="19">
        <f>AI10+AI9</f>
        <v>51</v>
      </c>
      <c r="AJ11" s="19">
        <f t="shared" ref="AJ11:AL11" si="1">AJ10+AJ9</f>
        <v>32</v>
      </c>
      <c r="AK11" s="19">
        <f t="shared" si="1"/>
        <v>29</v>
      </c>
      <c r="AL11" s="19">
        <f t="shared" si="1"/>
        <v>69</v>
      </c>
      <c r="AM11" s="19">
        <f t="shared" ref="AM11:AN11" si="2">AM10+AM9</f>
        <v>80</v>
      </c>
      <c r="AN11" s="19">
        <f t="shared" si="2"/>
        <v>71</v>
      </c>
    </row>
    <row r="12" spans="2:40" ht="15" customHeight="1" x14ac:dyDescent="0.3"/>
    <row r="13" spans="2:40" ht="15" customHeight="1" x14ac:dyDescent="0.3">
      <c r="AF13" s="38" t="s">
        <v>33</v>
      </c>
      <c r="AG13" s="38"/>
      <c r="AH13" s="39"/>
      <c r="AI13" s="10" t="s">
        <v>42</v>
      </c>
      <c r="AJ13" s="10" t="s">
        <v>45</v>
      </c>
      <c r="AK13" s="10" t="s">
        <v>46</v>
      </c>
      <c r="AL13" s="10" t="s">
        <v>47</v>
      </c>
      <c r="AM13" s="10" t="s">
        <v>61</v>
      </c>
      <c r="AN13" s="10" t="s">
        <v>62</v>
      </c>
    </row>
    <row r="14" spans="2:40" ht="15" customHeight="1" x14ac:dyDescent="0.3">
      <c r="AF14" s="40" t="s">
        <v>49</v>
      </c>
      <c r="AG14" s="40"/>
      <c r="AH14" s="41"/>
      <c r="AI14" s="21"/>
      <c r="AJ14" s="21"/>
      <c r="AK14" s="21"/>
      <c r="AL14" s="21">
        <v>1</v>
      </c>
      <c r="AM14" s="21"/>
      <c r="AN14" s="21"/>
    </row>
    <row r="15" spans="2:40" x14ac:dyDescent="0.3">
      <c r="AF15" s="40" t="s">
        <v>56</v>
      </c>
      <c r="AG15" s="40"/>
      <c r="AH15" s="41"/>
      <c r="AI15" s="21">
        <v>119</v>
      </c>
      <c r="AJ15" s="21">
        <v>146</v>
      </c>
      <c r="AK15" s="21">
        <v>173</v>
      </c>
      <c r="AL15" s="21">
        <v>156</v>
      </c>
      <c r="AM15" s="21">
        <v>137</v>
      </c>
      <c r="AN15" s="21">
        <v>121</v>
      </c>
    </row>
    <row r="16" spans="2:40" ht="15" customHeight="1" x14ac:dyDescent="0.3">
      <c r="AF16" s="40" t="s">
        <v>50</v>
      </c>
      <c r="AG16" s="40"/>
      <c r="AH16" s="41"/>
      <c r="AI16" s="21">
        <v>27</v>
      </c>
      <c r="AJ16" s="21">
        <v>102</v>
      </c>
      <c r="AK16" s="21">
        <v>95</v>
      </c>
      <c r="AL16" s="21">
        <v>31</v>
      </c>
      <c r="AM16" s="21">
        <v>80</v>
      </c>
      <c r="AN16" s="21">
        <v>59</v>
      </c>
    </row>
    <row r="17" spans="10:40" x14ac:dyDescent="0.3">
      <c r="AF17" s="40" t="s">
        <v>22</v>
      </c>
      <c r="AG17" s="40"/>
      <c r="AH17" s="41"/>
      <c r="AI17" s="21">
        <v>35</v>
      </c>
      <c r="AJ17" s="21">
        <v>33</v>
      </c>
      <c r="AK17" s="21">
        <v>46</v>
      </c>
      <c r="AL17" s="21">
        <v>13</v>
      </c>
      <c r="AM17" s="21">
        <v>2</v>
      </c>
      <c r="AN17" s="21">
        <v>4</v>
      </c>
    </row>
    <row r="18" spans="10:40" ht="23.4" customHeight="1" x14ac:dyDescent="0.3">
      <c r="AF18" s="40" t="s">
        <v>51</v>
      </c>
      <c r="AG18" s="40"/>
      <c r="AH18" s="41"/>
      <c r="AI18" s="21"/>
      <c r="AJ18" s="21"/>
      <c r="AK18" s="21"/>
      <c r="AL18" s="21">
        <v>2</v>
      </c>
      <c r="AM18" s="21"/>
      <c r="AN18" s="21"/>
    </row>
    <row r="19" spans="10:40" ht="15" customHeight="1" x14ac:dyDescent="0.3">
      <c r="AF19" s="40" t="s">
        <v>52</v>
      </c>
      <c r="AG19" s="40"/>
      <c r="AH19" s="41"/>
      <c r="AI19" s="21">
        <v>12</v>
      </c>
      <c r="AJ19" s="21">
        <v>31</v>
      </c>
      <c r="AK19" s="21">
        <v>37</v>
      </c>
      <c r="AL19" s="21">
        <v>12</v>
      </c>
      <c r="AM19" s="21">
        <v>33</v>
      </c>
      <c r="AN19" s="21">
        <v>46</v>
      </c>
    </row>
    <row r="20" spans="10:40" ht="14.4" customHeight="1" x14ac:dyDescent="0.3">
      <c r="M20" s="46" t="s">
        <v>5</v>
      </c>
      <c r="N20" s="47"/>
      <c r="O20" s="47"/>
      <c r="P20" s="47"/>
      <c r="Q20" s="47"/>
      <c r="R20" s="47"/>
      <c r="S20" s="7"/>
      <c r="AF20" s="40" t="s">
        <v>53</v>
      </c>
      <c r="AG20" s="40"/>
      <c r="AH20" s="41"/>
      <c r="AI20" s="21">
        <v>5590</v>
      </c>
      <c r="AJ20" s="21">
        <v>5646</v>
      </c>
      <c r="AK20" s="21">
        <v>6120</v>
      </c>
      <c r="AL20" s="21">
        <v>5661</v>
      </c>
      <c r="AM20" s="21">
        <v>6093</v>
      </c>
      <c r="AN20" s="21">
        <v>10549</v>
      </c>
    </row>
    <row r="21" spans="10:40" x14ac:dyDescent="0.3">
      <c r="AF21" s="40" t="s">
        <v>23</v>
      </c>
      <c r="AG21" s="40"/>
      <c r="AH21" s="41"/>
      <c r="AI21" s="21">
        <v>12</v>
      </c>
      <c r="AJ21" s="21">
        <v>7</v>
      </c>
      <c r="AK21" s="21">
        <v>18</v>
      </c>
      <c r="AL21" s="21">
        <v>14</v>
      </c>
      <c r="AM21" s="21">
        <v>14</v>
      </c>
      <c r="AN21" s="21">
        <v>11</v>
      </c>
    </row>
    <row r="22" spans="10:40" x14ac:dyDescent="0.3">
      <c r="N22" s="3" t="s">
        <v>6</v>
      </c>
      <c r="O22" s="3" t="s">
        <v>25</v>
      </c>
      <c r="P22" s="3" t="s">
        <v>9</v>
      </c>
      <c r="Q22" s="3" t="s">
        <v>8</v>
      </c>
      <c r="AF22" s="40" t="s">
        <v>54</v>
      </c>
      <c r="AG22" s="40"/>
      <c r="AH22" s="41"/>
      <c r="AI22" s="21">
        <v>125</v>
      </c>
      <c r="AJ22" s="21">
        <v>175</v>
      </c>
      <c r="AK22" s="21">
        <v>99</v>
      </c>
      <c r="AL22" s="21">
        <v>147</v>
      </c>
      <c r="AM22" s="21">
        <v>163</v>
      </c>
      <c r="AN22" s="21">
        <v>119</v>
      </c>
    </row>
    <row r="23" spans="10:40" x14ac:dyDescent="0.3">
      <c r="N23" s="21">
        <v>7</v>
      </c>
      <c r="O23" s="21">
        <v>0</v>
      </c>
      <c r="P23" s="21">
        <v>17</v>
      </c>
      <c r="Q23" s="21">
        <v>1</v>
      </c>
      <c r="S23" s="46" t="s">
        <v>24</v>
      </c>
      <c r="T23" s="47"/>
      <c r="U23" s="47"/>
      <c r="V23" s="47"/>
      <c r="W23" s="47"/>
      <c r="X23" s="48"/>
      <c r="Y23" s="48"/>
      <c r="Z23" s="1"/>
      <c r="AA23" s="1"/>
      <c r="AB23" s="1"/>
      <c r="AF23" s="38" t="s">
        <v>59</v>
      </c>
      <c r="AG23" s="38"/>
      <c r="AH23" s="39"/>
      <c r="AI23" s="22">
        <f t="shared" ref="AI23:AN23" si="3">SUM(AI13:AI22)</f>
        <v>5920</v>
      </c>
      <c r="AJ23" s="22">
        <f t="shared" si="3"/>
        <v>6140</v>
      </c>
      <c r="AK23" s="22">
        <f t="shared" si="3"/>
        <v>6588</v>
      </c>
      <c r="AL23" s="22">
        <f t="shared" si="3"/>
        <v>6037</v>
      </c>
      <c r="AM23" s="22">
        <f t="shared" si="3"/>
        <v>6522</v>
      </c>
      <c r="AN23" s="22">
        <f t="shared" si="3"/>
        <v>10909</v>
      </c>
    </row>
    <row r="24" spans="10:40" x14ac:dyDescent="0.3">
      <c r="AF24" s="40" t="s">
        <v>55</v>
      </c>
      <c r="AG24" s="40"/>
      <c r="AH24" s="41"/>
      <c r="AI24" s="4"/>
      <c r="AJ24" s="4"/>
      <c r="AK24" s="4"/>
      <c r="AL24" s="4">
        <v>82</v>
      </c>
      <c r="AM24" s="4">
        <v>55</v>
      </c>
      <c r="AN24" s="4">
        <v>105</v>
      </c>
    </row>
    <row r="25" spans="10:40" ht="19.5" customHeight="1" x14ac:dyDescent="0.3">
      <c r="J25" s="13"/>
      <c r="K25" s="13"/>
      <c r="T25" s="5" t="s">
        <v>6</v>
      </c>
      <c r="U25" s="5" t="s">
        <v>25</v>
      </c>
      <c r="V25" s="5" t="s">
        <v>8</v>
      </c>
      <c r="W25" s="5" t="s">
        <v>9</v>
      </c>
      <c r="X25" s="5" t="s">
        <v>7</v>
      </c>
      <c r="Y25" s="5" t="s">
        <v>26</v>
      </c>
      <c r="Z25" s="5" t="s">
        <v>27</v>
      </c>
      <c r="AB25" s="11"/>
      <c r="AC25" s="11"/>
      <c r="AD25" s="11"/>
      <c r="AF25" s="38" t="s">
        <v>60</v>
      </c>
      <c r="AG25" s="38"/>
      <c r="AH25" s="39"/>
      <c r="AI25" s="22">
        <f>AI23+AI24</f>
        <v>5920</v>
      </c>
      <c r="AJ25" s="22">
        <f t="shared" ref="AJ25:AL25" si="4">AJ23+AJ24</f>
        <v>6140</v>
      </c>
      <c r="AK25" s="22">
        <f t="shared" si="4"/>
        <v>6588</v>
      </c>
      <c r="AL25" s="22">
        <f t="shared" si="4"/>
        <v>6119</v>
      </c>
      <c r="AM25" s="22">
        <f t="shared" ref="AM25:AN25" si="5">AM23+AM24</f>
        <v>6577</v>
      </c>
      <c r="AN25" s="22">
        <f t="shared" si="5"/>
        <v>11014</v>
      </c>
    </row>
    <row r="26" spans="10:40" x14ac:dyDescent="0.3">
      <c r="T26" s="21">
        <f>44+37+3+12+1666+1+16</f>
        <v>1779</v>
      </c>
      <c r="U26" s="21">
        <f>27+17+1+26+5332+7+71</f>
        <v>5481</v>
      </c>
      <c r="V26" s="21">
        <f>2+1+410+2+7</f>
        <v>422</v>
      </c>
      <c r="W26" s="21">
        <f>34+4+2+3086+1+25</f>
        <v>3152</v>
      </c>
      <c r="X26" s="21">
        <f>36</f>
        <v>36</v>
      </c>
      <c r="Y26" s="21">
        <f>11+1+5+8</f>
        <v>25</v>
      </c>
      <c r="Z26" s="21">
        <f>3+11</f>
        <v>14</v>
      </c>
      <c r="AB26" s="12"/>
      <c r="AC26" s="12"/>
      <c r="AD26" s="12"/>
    </row>
    <row r="27" spans="10:40" ht="24.75" customHeight="1" x14ac:dyDescent="0.3"/>
    <row r="37" spans="13:28" ht="24" customHeight="1" x14ac:dyDescent="0.3">
      <c r="M37" s="46" t="s">
        <v>11</v>
      </c>
      <c r="N37" s="47"/>
      <c r="O37" s="47"/>
      <c r="P37" s="47"/>
      <c r="Q37" s="47"/>
      <c r="R37" s="47"/>
      <c r="S37" s="2"/>
    </row>
    <row r="39" spans="13:28" x14ac:dyDescent="0.3">
      <c r="N39" s="8" t="s">
        <v>12</v>
      </c>
      <c r="O39" s="8" t="s">
        <v>18</v>
      </c>
      <c r="P39" s="3" t="s">
        <v>19</v>
      </c>
    </row>
    <row r="40" spans="13:28" x14ac:dyDescent="0.3">
      <c r="N40" s="24" t="s">
        <v>43</v>
      </c>
      <c r="O40" s="23">
        <f>SUM(O41:O42)</f>
        <v>1</v>
      </c>
      <c r="P40" s="52">
        <f>O41/O40</f>
        <v>1</v>
      </c>
      <c r="AA40" s="1"/>
    </row>
    <row r="41" spans="13:28" x14ac:dyDescent="0.3">
      <c r="N41" s="25" t="s">
        <v>13</v>
      </c>
      <c r="O41" s="27">
        <v>1</v>
      </c>
      <c r="P41" s="53"/>
    </row>
    <row r="42" spans="13:28" x14ac:dyDescent="0.3">
      <c r="N42" s="26" t="s">
        <v>14</v>
      </c>
      <c r="O42" s="28"/>
      <c r="P42" s="54"/>
    </row>
    <row r="43" spans="13:28" x14ac:dyDescent="0.3">
      <c r="M43" t="s">
        <v>17</v>
      </c>
      <c r="N43" s="8" t="s">
        <v>38</v>
      </c>
      <c r="O43" s="23"/>
      <c r="P43" s="49"/>
      <c r="S43" s="46" t="s">
        <v>28</v>
      </c>
      <c r="T43" s="47"/>
      <c r="U43" s="47"/>
      <c r="V43" s="47"/>
      <c r="W43" s="47"/>
      <c r="X43" s="48"/>
      <c r="Y43" s="48"/>
      <c r="Z43" s="48"/>
      <c r="AB43" s="1"/>
    </row>
    <row r="44" spans="13:28" x14ac:dyDescent="0.3">
      <c r="N44" s="17" t="s">
        <v>13</v>
      </c>
      <c r="O44" s="27"/>
      <c r="P44" s="50"/>
    </row>
    <row r="45" spans="13:28" x14ac:dyDescent="0.3">
      <c r="N45" s="18" t="s">
        <v>14</v>
      </c>
      <c r="O45" s="28"/>
      <c r="P45" s="51"/>
      <c r="T45" s="8" t="s">
        <v>12</v>
      </c>
      <c r="U45" s="3" t="s">
        <v>18</v>
      </c>
      <c r="V45" s="3" t="s">
        <v>19</v>
      </c>
    </row>
    <row r="46" spans="13:28" x14ac:dyDescent="0.3">
      <c r="N46" s="8" t="s">
        <v>15</v>
      </c>
      <c r="O46" s="23">
        <f>SUM(O47:O48)</f>
        <v>6</v>
      </c>
      <c r="P46" s="49">
        <f>O47/O46</f>
        <v>0.83333333333333337</v>
      </c>
      <c r="T46" s="8" t="s">
        <v>29</v>
      </c>
      <c r="U46" s="14">
        <f>SUM(U47:U48)</f>
        <v>38</v>
      </c>
      <c r="V46" s="45">
        <f>U47/U46</f>
        <v>0.89473684210526316</v>
      </c>
    </row>
    <row r="47" spans="13:28" x14ac:dyDescent="0.3">
      <c r="N47" s="17" t="s">
        <v>13</v>
      </c>
      <c r="O47" s="27">
        <v>5</v>
      </c>
      <c r="P47" s="50"/>
      <c r="T47" s="17" t="s">
        <v>13</v>
      </c>
      <c r="U47" s="15">
        <v>34</v>
      </c>
      <c r="V47" s="45"/>
    </row>
    <row r="48" spans="13:28" x14ac:dyDescent="0.3">
      <c r="N48" s="18" t="s">
        <v>14</v>
      </c>
      <c r="O48" s="28">
        <v>1</v>
      </c>
      <c r="P48" s="51"/>
      <c r="T48" s="18" t="s">
        <v>14</v>
      </c>
      <c r="U48" s="16">
        <v>4</v>
      </c>
      <c r="V48" s="45"/>
    </row>
    <row r="49" spans="14:22" x14ac:dyDescent="0.3">
      <c r="N49" s="8" t="s">
        <v>16</v>
      </c>
      <c r="O49" s="14"/>
      <c r="P49" s="49"/>
      <c r="T49" s="8" t="s">
        <v>30</v>
      </c>
      <c r="U49" s="14">
        <f>SUM(U50:U51)</f>
        <v>23</v>
      </c>
      <c r="V49" s="45">
        <f>U50/U49</f>
        <v>0.73913043478260865</v>
      </c>
    </row>
    <row r="50" spans="14:22" x14ac:dyDescent="0.3">
      <c r="N50" s="17" t="s">
        <v>13</v>
      </c>
      <c r="O50" s="15"/>
      <c r="P50" s="50"/>
      <c r="T50" s="17" t="s">
        <v>13</v>
      </c>
      <c r="U50" s="15">
        <v>17</v>
      </c>
      <c r="V50" s="45"/>
    </row>
    <row r="51" spans="14:22" x14ac:dyDescent="0.3">
      <c r="N51" s="18" t="s">
        <v>14</v>
      </c>
      <c r="O51" s="16"/>
      <c r="P51" s="51"/>
      <c r="T51" s="18" t="s">
        <v>14</v>
      </c>
      <c r="U51" s="16">
        <v>6</v>
      </c>
      <c r="V51" s="45"/>
    </row>
    <row r="52" spans="14:22" x14ac:dyDescent="0.3">
      <c r="N52" s="8" t="s">
        <v>41</v>
      </c>
      <c r="O52" s="14"/>
      <c r="P52" s="49"/>
      <c r="T52" s="8" t="s">
        <v>31</v>
      </c>
      <c r="U52" s="14">
        <f>SUM(U53:U54)</f>
        <v>57</v>
      </c>
      <c r="V52" s="45">
        <f>U53/U52</f>
        <v>0.84210526315789469</v>
      </c>
    </row>
    <row r="53" spans="14:22" x14ac:dyDescent="0.3">
      <c r="N53" s="17" t="s">
        <v>13</v>
      </c>
      <c r="O53" s="15"/>
      <c r="P53" s="50"/>
      <c r="T53" s="17" t="s">
        <v>13</v>
      </c>
      <c r="U53" s="15">
        <v>48</v>
      </c>
      <c r="V53" s="45"/>
    </row>
    <row r="54" spans="14:22" x14ac:dyDescent="0.3">
      <c r="N54" s="18" t="s">
        <v>14</v>
      </c>
      <c r="O54" s="16"/>
      <c r="P54" s="51"/>
      <c r="T54" s="18" t="s">
        <v>14</v>
      </c>
      <c r="U54" s="16">
        <v>9</v>
      </c>
      <c r="V54" s="45"/>
    </row>
    <row r="55" spans="14:22" x14ac:dyDescent="0.3">
      <c r="T55" s="8" t="s">
        <v>64</v>
      </c>
      <c r="U55" s="14">
        <f>SUM(U56:U57)</f>
        <v>7</v>
      </c>
      <c r="V55" s="45">
        <f>U56/U55</f>
        <v>1</v>
      </c>
    </row>
    <row r="56" spans="14:22" x14ac:dyDescent="0.3">
      <c r="T56" s="17" t="s">
        <v>13</v>
      </c>
      <c r="U56" s="15">
        <v>7</v>
      </c>
      <c r="V56" s="45"/>
    </row>
    <row r="57" spans="14:22" x14ac:dyDescent="0.3">
      <c r="N57" s="3" t="s">
        <v>20</v>
      </c>
      <c r="O57" s="3"/>
      <c r="P57" s="9">
        <f>SUM(O41,O44,O47,O50,O53)</f>
        <v>6</v>
      </c>
      <c r="T57" s="18" t="s">
        <v>14</v>
      </c>
      <c r="U57" s="16"/>
      <c r="V57" s="45"/>
    </row>
    <row r="58" spans="14:22" x14ac:dyDescent="0.3">
      <c r="N58" s="3" t="s">
        <v>21</v>
      </c>
      <c r="O58" s="3"/>
      <c r="P58" s="9">
        <f>SUM(O42,O45,O48,O51,O54)</f>
        <v>1</v>
      </c>
      <c r="T58" s="8" t="s">
        <v>44</v>
      </c>
      <c r="U58" s="14">
        <f>SUM(U59:U60)</f>
        <v>3</v>
      </c>
      <c r="V58" s="45">
        <f>U59/U58</f>
        <v>1</v>
      </c>
    </row>
    <row r="59" spans="14:22" x14ac:dyDescent="0.3">
      <c r="T59" s="17" t="s">
        <v>13</v>
      </c>
      <c r="U59" s="15">
        <v>3</v>
      </c>
      <c r="V59" s="45"/>
    </row>
    <row r="60" spans="14:22" x14ac:dyDescent="0.3">
      <c r="T60" s="18" t="s">
        <v>14</v>
      </c>
      <c r="U60" s="16"/>
      <c r="V60" s="45"/>
    </row>
    <row r="61" spans="14:22" x14ac:dyDescent="0.3">
      <c r="T61" s="8" t="s">
        <v>41</v>
      </c>
      <c r="U61" s="14"/>
      <c r="V61" s="45"/>
    </row>
    <row r="62" spans="14:22" x14ac:dyDescent="0.3">
      <c r="T62" s="17" t="s">
        <v>13</v>
      </c>
      <c r="U62" s="15"/>
      <c r="V62" s="45"/>
    </row>
    <row r="63" spans="14:22" x14ac:dyDescent="0.3">
      <c r="T63" s="18" t="s">
        <v>14</v>
      </c>
      <c r="U63" s="16"/>
      <c r="V63" s="45"/>
    </row>
    <row r="64" spans="14:22" x14ac:dyDescent="0.3">
      <c r="T64" s="8" t="s">
        <v>36</v>
      </c>
      <c r="U64" s="14">
        <f>SUM(U65:U66)</f>
        <v>18</v>
      </c>
      <c r="V64" s="45">
        <f>U65/U64</f>
        <v>0.88888888888888884</v>
      </c>
    </row>
    <row r="65" spans="20:22" x14ac:dyDescent="0.3">
      <c r="T65" s="17" t="s">
        <v>13</v>
      </c>
      <c r="U65" s="15">
        <v>16</v>
      </c>
      <c r="V65" s="45"/>
    </row>
    <row r="66" spans="20:22" x14ac:dyDescent="0.3">
      <c r="T66" s="18" t="s">
        <v>14</v>
      </c>
      <c r="U66" s="16">
        <v>2</v>
      </c>
      <c r="V66" s="45"/>
    </row>
    <row r="69" spans="20:22" x14ac:dyDescent="0.3">
      <c r="U69" s="3" t="s">
        <v>20</v>
      </c>
      <c r="V69" s="9">
        <f>SUM(U53,U56,U62,U65,U50,U47,U59)</f>
        <v>125</v>
      </c>
    </row>
    <row r="70" spans="20:22" x14ac:dyDescent="0.3">
      <c r="U70" s="3" t="s">
        <v>21</v>
      </c>
      <c r="V70" s="9">
        <f>SUM(U54,U57,U63,U66,U51,U48,U60)</f>
        <v>21</v>
      </c>
    </row>
  </sheetData>
  <sheetProtection algorithmName="SHA-512" hashValue="17Mb20jxUQ9OyDj80OchwmjnaNCKKAJ/f6GaP0EXxavkBTni9OAGeaY1Dm9hfKEnNX+A5zcs1aHbIEtkR/MZHQ==" saltValue="VSm9P5GDnts6n9fUOg/PEQ==" spinCount="100000" sheet="1" objects="1" scenarios="1"/>
  <mergeCells count="41">
    <mergeCell ref="B1:H1"/>
    <mergeCell ref="B3:H3"/>
    <mergeCell ref="M2:R2"/>
    <mergeCell ref="AF3:AL3"/>
    <mergeCell ref="T2:AC2"/>
    <mergeCell ref="P46:P48"/>
    <mergeCell ref="P52:P54"/>
    <mergeCell ref="P49:P51"/>
    <mergeCell ref="V58:V60"/>
    <mergeCell ref="AF6:AH6"/>
    <mergeCell ref="AF10:AH10"/>
    <mergeCell ref="AF11:AH11"/>
    <mergeCell ref="AF13:AH13"/>
    <mergeCell ref="S23:Y23"/>
    <mergeCell ref="M20:R20"/>
    <mergeCell ref="P43:P45"/>
    <mergeCell ref="M37:R37"/>
    <mergeCell ref="P40:P42"/>
    <mergeCell ref="AF14:AH14"/>
    <mergeCell ref="AF16:AH16"/>
    <mergeCell ref="AF18:AH18"/>
    <mergeCell ref="V64:V66"/>
    <mergeCell ref="S43:Z43"/>
    <mergeCell ref="V46:V48"/>
    <mergeCell ref="AF25:AH25"/>
    <mergeCell ref="AF21:AH21"/>
    <mergeCell ref="AF24:AH24"/>
    <mergeCell ref="V49:V51"/>
    <mergeCell ref="V52:V54"/>
    <mergeCell ref="V55:V57"/>
    <mergeCell ref="V61:V63"/>
    <mergeCell ref="AF8:AH8"/>
    <mergeCell ref="AF9:AH9"/>
    <mergeCell ref="AF23:AH23"/>
    <mergeCell ref="AF22:AH22"/>
    <mergeCell ref="AF5:AH5"/>
    <mergeCell ref="AF15:AH15"/>
    <mergeCell ref="AF17:AH17"/>
    <mergeCell ref="AF19:AH19"/>
    <mergeCell ref="AF20:AH20"/>
    <mergeCell ref="AF7:AH7"/>
  </mergeCells>
  <pageMargins left="0.7" right="0.7" top="0.75" bottom="0.75" header="0.3" footer="0.3"/>
  <pageSetup paperSize="9" orientation="portrait" horizontalDpi="200" verticalDpi="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07F3C1EF396C4FA68C93C3DF890550" ma:contentTypeVersion="16" ma:contentTypeDescription="Crear nuevo documento." ma:contentTypeScope="" ma:versionID="fb744ec723e392a1d9e7556148146d27">
  <xsd:schema xmlns:xsd="http://www.w3.org/2001/XMLSchema" xmlns:xs="http://www.w3.org/2001/XMLSchema" xmlns:p="http://schemas.microsoft.com/office/2006/metadata/properties" xmlns:ns3="96473a00-8e64-496a-bc71-826a530469eb" xmlns:ns4="ec9fe809-b99d-4e41-a094-de16cee63433" targetNamespace="http://schemas.microsoft.com/office/2006/metadata/properties" ma:root="true" ma:fieldsID="06098272c02d6855d04aec6df98483ed" ns3:_="" ns4:_="">
    <xsd:import namespace="96473a00-8e64-496a-bc71-826a530469eb"/>
    <xsd:import namespace="ec9fe809-b99d-4e41-a094-de16cee6343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DateTaken" minOccurs="0"/>
                <xsd:element ref="ns3:MediaServiceObjectDetectorVersions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73a00-8e64-496a-bc71-826a53046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9fe809-b99d-4e41-a094-de16cee634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6473a00-8e64-496a-bc71-826a530469eb" xsi:nil="true"/>
  </documentManagement>
</p:properties>
</file>

<file path=customXml/itemProps1.xml><?xml version="1.0" encoding="utf-8"?>
<ds:datastoreItem xmlns:ds="http://schemas.openxmlformats.org/officeDocument/2006/customXml" ds:itemID="{2016CD0D-7AF8-4D5D-80E8-1802BFED80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0843FE-AC39-46BB-91CD-F4FD463EEB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473a00-8e64-496a-bc71-826a530469eb"/>
    <ds:schemaRef ds:uri="ec9fe809-b99d-4e41-a094-de16cee634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32FA11A-3FF1-467D-A35C-4C8916D60318}">
  <ds:schemaRefs>
    <ds:schemaRef ds:uri="ec9fe809-b99d-4e41-a094-de16cee63433"/>
    <ds:schemaRef ds:uri="http://schemas.microsoft.com/office/2006/documentManagement/types"/>
    <ds:schemaRef ds:uri="96473a00-8e64-496a-bc71-826a530469eb"/>
    <ds:schemaRef ds:uri="http://www.w3.org/XML/1998/namespace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2024-06-26T12:04:31Z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0x0101003207F3C1EF396C4FA68C93C3DF890550</vt:lpwstr>
  </property>
</Properties>
</file>