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3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990" yWindow="-210" windowWidth="7320" windowHeight="4830" tabRatio="623"/>
  </bookViews>
  <sheets>
    <sheet name="Distribución por sexo en OOCC " sheetId="7" r:id="rId1"/>
    <sheet name="Dist. por sexo F. Territoriales" sheetId="8" r:id="rId2"/>
    <sheet name="Distribución por sexo Carrera F" sheetId="2" r:id="rId3"/>
    <sheet name="Antigüedad-Edad" sheetId="1" r:id="rId4"/>
    <sheet name="Rotación de personal" sheetId="3" r:id="rId5"/>
    <sheet name="Número de Fiscales - Población" sheetId="5" r:id="rId6"/>
    <sheet name="Situaciones Adtvas-Bajas enf." sheetId="6" r:id="rId7"/>
    <sheet name="Excedencias-Licencias" sheetId="10" r:id="rId8"/>
    <sheet name="Tribunales calificadores" sheetId="9" r:id="rId9"/>
    <sheet name="Formación continuada" sheetId="11" r:id="rId10"/>
    <sheet name="Formación inicial" sheetId="12" r:id="rId11"/>
  </sheets>
  <definedNames>
    <definedName name="_xlnm.Print_Area" localSheetId="0">'Distribución por sexo en OOCC '!$S$1:$W$7</definedName>
  </definedNames>
  <calcPr calcId="162913"/>
</workbook>
</file>

<file path=xl/calcChain.xml><?xml version="1.0" encoding="utf-8"?>
<calcChain xmlns="http://schemas.openxmlformats.org/spreadsheetml/2006/main">
  <c r="I5" i="12" l="1"/>
  <c r="H5" i="12"/>
  <c r="D73" i="12"/>
  <c r="C73" i="12"/>
  <c r="K7" i="11"/>
  <c r="L7" i="11"/>
  <c r="L6" i="11"/>
  <c r="K6" i="11"/>
  <c r="J7" i="11"/>
  <c r="I7" i="11"/>
  <c r="J6" i="11"/>
  <c r="I6" i="11"/>
  <c r="F61" i="11"/>
  <c r="E61" i="11"/>
  <c r="D61" i="11"/>
  <c r="C61" i="11"/>
  <c r="K5" i="12" l="1"/>
  <c r="J5" i="12"/>
  <c r="E13" i="10" l="1"/>
  <c r="E12" i="10"/>
  <c r="E11" i="10"/>
  <c r="E10" i="10"/>
  <c r="E9" i="10"/>
  <c r="E8" i="10"/>
  <c r="E7" i="10"/>
  <c r="E6" i="10"/>
  <c r="I24" i="9" l="1"/>
  <c r="H24" i="9"/>
  <c r="E22" i="9"/>
  <c r="D22" i="9"/>
  <c r="I13" i="9"/>
  <c r="H13" i="9"/>
  <c r="E11" i="9"/>
  <c r="D11" i="9"/>
  <c r="L8" i="6" l="1"/>
  <c r="E9" i="5" l="1"/>
  <c r="E26" i="5" l="1"/>
  <c r="C28" i="5" s="1"/>
  <c r="CG8" i="2" l="1"/>
  <c r="AF8" i="2" l="1"/>
  <c r="AF7" i="2"/>
  <c r="Q2" i="8" l="1"/>
  <c r="E2" i="8"/>
  <c r="L2" i="8"/>
  <c r="BV26" i="2" l="1"/>
  <c r="U7" i="7"/>
  <c r="T7" i="7"/>
  <c r="BW26" i="2"/>
  <c r="CB26" i="2"/>
  <c r="CC26" i="2"/>
  <c r="BX26" i="2"/>
  <c r="BY26" i="2"/>
  <c r="CA26" i="2"/>
  <c r="BZ26" i="2"/>
  <c r="BZ27" i="2" l="1"/>
  <c r="CA29" i="2" s="1"/>
  <c r="CB27" i="2"/>
  <c r="CB29" i="2" s="1"/>
  <c r="BX27" i="2"/>
  <c r="BY29" i="2" s="1"/>
  <c r="E25" i="2"/>
  <c r="D25" i="2"/>
  <c r="BZ29" i="2" l="1"/>
  <c r="CC29" i="2"/>
  <c r="BX29" i="2"/>
  <c r="F25" i="2"/>
  <c r="G25" i="2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M25" i="6"/>
  <c r="N25" i="6"/>
  <c r="L25" i="6" l="1"/>
  <c r="E2" i="7"/>
  <c r="P2" i="7" l="1"/>
  <c r="K2" i="7"/>
  <c r="D26" i="5" l="1"/>
  <c r="C29" i="5" s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26" i="5" l="1"/>
  <c r="AE12" i="1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AF7" i="1" l="1"/>
  <c r="F7" i="2"/>
  <c r="G7" i="2" s="1"/>
  <c r="T7" i="2"/>
  <c r="W7" i="2"/>
  <c r="AD7" i="2"/>
  <c r="F8" i="2"/>
  <c r="G8" i="2" s="1"/>
  <c r="T8" i="2"/>
  <c r="W8" i="2"/>
  <c r="AD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AN8" i="2" l="1"/>
  <c r="AN10" i="2"/>
  <c r="AF12" i="2"/>
  <c r="AD12" i="2" s="1"/>
  <c r="AL10" i="2"/>
  <c r="AN9" i="2"/>
  <c r="AL8" i="2"/>
  <c r="AN7" i="2"/>
  <c r="W16" i="2"/>
  <c r="AN11" i="2"/>
  <c r="AL11" i="2"/>
  <c r="AL9" i="2"/>
  <c r="AL7" i="2"/>
  <c r="AF10" i="1"/>
  <c r="AF8" i="1"/>
  <c r="AF11" i="1"/>
  <c r="AF9" i="1"/>
  <c r="AN12" i="2" l="1"/>
  <c r="AL12" i="2" s="1"/>
  <c r="AF12" i="1"/>
  <c r="BV27" i="2"/>
  <c r="BW29" i="2" l="1"/>
  <c r="BV29" i="2"/>
</calcChain>
</file>

<file path=xl/sharedStrings.xml><?xml version="1.0" encoding="utf-8"?>
<sst xmlns="http://schemas.openxmlformats.org/spreadsheetml/2006/main" count="535" uniqueCount="213">
  <si>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</si>
  <si>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</si>
  <si>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</si>
  <si>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</si>
  <si>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</si>
  <si>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</si>
  <si>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</si>
  <si>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</si>
  <si>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</si>
  <si>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</si>
  <si>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</si>
  <si>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</si>
  <si>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</si>
  <si>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</si>
  <si>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</si>
  <si>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</si>
  <si>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</si>
  <si>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</si>
  <si>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</si>
  <si>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</si>
  <si>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</si>
  <si>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</si>
  <si>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</si>
  <si>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</si>
  <si>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</si>
  <si>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Mujer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</si>
  <si>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</si>
  <si>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</si>
  <si>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</si>
  <si>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</si>
  <si>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</si>
  <si>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</si>
  <si>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</si>
  <si>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</si>
  <si>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</si>
  <si>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</si>
  <si>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</si>
  <si>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</si>
  <si>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</si>
  <si>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</si>
  <si>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</si>
  <si>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</si>
  <si>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</si>
  <si>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</si>
  <si>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</si>
  <si>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</si>
  <si>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</si>
  <si>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</si>
  <si>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</si>
  <si>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</si>
  <si>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</si>
  <si>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</si>
  <si>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</si>
  <si>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</si>
  <si>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</si>
  <si>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</si>
  <si>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</si>
  <si>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</si>
  <si>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</si>
  <si>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</si>
  <si>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</si>
  <si>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</si>
  <si>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</si>
  <si>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</si>
  <si>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</si>
  <si>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</si>
  <si>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</si>
  <si>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</si>
  <si>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</si>
  <si>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</si>
  <si>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</si>
  <si>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</si>
  <si>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</si>
  <si>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</si>
  <si>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</si>
  <si>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</si>
  <si>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</si>
  <si>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</si>
  <si>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</si>
  <si>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</si>
  <si>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</si>
  <si>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</si>
  <si>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</si>
  <si>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</si>
  <si>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</si>
  <si>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</si>
  <si>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</si>
  <si>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</si>
  <si>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</si>
  <si>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Provincias tomadas en cuenta para la elaboración estadística</t>
  </si>
  <si>
    <t>Fiscales Jefes de las diez provincias con mayor población de España</t>
  </si>
  <si>
    <t>F.G.E</t>
  </si>
  <si>
    <t>Número</t>
  </si>
  <si>
    <t>Distribución por edad y sexo</t>
  </si>
  <si>
    <t>Fiscales de Sala de la Fiscalía del Tribunal Supremo</t>
  </si>
  <si>
    <t>Fiscales de Sala de la Fiscalía General del Estado</t>
  </si>
  <si>
    <t>Totales</t>
  </si>
  <si>
    <t>Fiscal Jefe Provincial</t>
  </si>
  <si>
    <t>* Cifras oficiales de población resultantes de la revisión del Padrón municipal a 1 de enero de 2018</t>
  </si>
  <si>
    <t>A Coruña</t>
  </si>
  <si>
    <t>Fiscalía del Tribunal Supremo</t>
  </si>
  <si>
    <t>Fiscales de Sala de la Audiencia Nacional, Fiscalías Especiales  y ante Órganos Constitucionales</t>
  </si>
  <si>
    <t>Órganos no territoriales</t>
  </si>
  <si>
    <t>Órganos no territoriales y Comunidad Autónoma</t>
  </si>
  <si>
    <t>ANTIGÜEDAD POR SEXO DE LOS FISCALES DE ÓRGANOS NO TERRITORIALES Y DE LAS COMUNIDADES AUTÓNOMAS</t>
  </si>
  <si>
    <t>EDAD POR SEXO DE LOS FISCALES DE ÓRGANOS NO TERRITORIALES Y DE LAS COMUNIDADES AUTÓNOMAS</t>
  </si>
  <si>
    <t>Órganos no Territoriales</t>
  </si>
  <si>
    <t>EDAD MEDIA DE LOS FISCALES POR ÓRGANOS NO TERRITORIALES Y COMUNIDADES AUTÓNOMAS</t>
  </si>
  <si>
    <t>ANTIGÜEDAD MEDIA DE LOS FISCALES POR ÓRGANOS NO TERRITORIALES Y COMUNIDADES AUTÓNOMAS</t>
  </si>
  <si>
    <t>ÍNDICE DE ROTACIÓN DE FISCALES POR ÓRGANOS NO TERRITORIALES Y COMUNIDADES AUTÓNOMAS</t>
  </si>
  <si>
    <t>Fiscalías de la Audiencia Nacional, Fiscalías Especiales  y ante Órganos Constitucionales</t>
  </si>
  <si>
    <t>Fiscales de Sala de Órganos no territoriales</t>
  </si>
  <si>
    <t>NÚMERO DE FISCALES POR SEXO DE ÓRGANOS NO TERRITORIALES Y DE LAS COMUNIDADES AUTÓNOMAS</t>
  </si>
  <si>
    <t>Composición de los Tribunales calificadores 2017</t>
  </si>
  <si>
    <t>Composición de los Tribunales calificadores 2018</t>
  </si>
  <si>
    <t>Tribunal 1</t>
  </si>
  <si>
    <t>Tribunal 2</t>
  </si>
  <si>
    <t>Tribunal 3</t>
  </si>
  <si>
    <t>Tribunal 4</t>
  </si>
  <si>
    <t>Tribunal 5</t>
  </si>
  <si>
    <t>Tribunal 6</t>
  </si>
  <si>
    <t>Composición de los Tribunales calificadores 2017 (Fiscales)</t>
  </si>
  <si>
    <t>Composición de los Tribunales calificadores 2018 (Fiscales)</t>
  </si>
  <si>
    <t>Presidencia de los Tribunales calificadores 2017/2018</t>
  </si>
  <si>
    <t>Fiscal</t>
  </si>
  <si>
    <t>Indicadores sociológicos: Composición de los Tribunales Calificadores</t>
  </si>
  <si>
    <t>Excedencia / Licencia</t>
  </si>
  <si>
    <t>Cuidado Familiar(hasta2ºgrado)</t>
  </si>
  <si>
    <t>Cuidado hijo(1er y 2º año)</t>
  </si>
  <si>
    <t>Adopción Internacional</t>
  </si>
  <si>
    <t>Lactancia hijo &lt; 12 meses</t>
  </si>
  <si>
    <t>Maternidad</t>
  </si>
  <si>
    <t>Paternidad Informativo</t>
  </si>
  <si>
    <t>Red. Jornada Cuid Hij/Fam</t>
  </si>
  <si>
    <t>Red. Jornada Enf Gr. Fami</t>
  </si>
  <si>
    <t>EVENTO</t>
  </si>
  <si>
    <t>PONENTES</t>
  </si>
  <si>
    <t>Jornadas de especialistas en medio ambiente y urbanismo, 23-24 Enero</t>
  </si>
  <si>
    <t>Jornadas de especialistas en el orden civil, 24-25 de Enero</t>
  </si>
  <si>
    <t>Jornadas de especialistas en la jurisdicción militar, 30-31 de Enero</t>
  </si>
  <si>
    <t>Jornadas de especialistas en el orden social, 5-6 de Febrero</t>
  </si>
  <si>
    <t>Jornadas de especialistas en criminalidad informática, 16-17 Febrero</t>
  </si>
  <si>
    <t>El Ministerio Fiscal y la protección de consumidores y usuarios, 19-20 Febrero</t>
  </si>
  <si>
    <t>Derecho Penal y protección de datos, 21-22 Febrero</t>
  </si>
  <si>
    <t>El Ministerio Fiscal como sujeto y objeto de los medios de comunicación. Especial referencia redes sociales, 28 de Febrero</t>
  </si>
  <si>
    <t>Reto para la carrera fiscal: la normativa de la UE en el proceso penal. El Fiscal Europeo, 1-2 de Marzo</t>
  </si>
  <si>
    <t xml:space="preserve">Jornadas de fiscales especialistas en cooperación internacional, 8-9 de Marzo: </t>
  </si>
  <si>
    <t>Delitos de acoso, 12-14 de Marzo</t>
  </si>
  <si>
    <t>Investigaciones en los delitos complejos, 15-16 de Marzo</t>
  </si>
  <si>
    <t>Procesos matrimoniales. Resoluciones sobre guarda y custodia. Criterios de determinación de la pensión alimenticia para los hijos menores. Pericial psicosocial. Maternidad subrogada. Criterios del Tribunal Supremo, 19-20 de Marzo</t>
  </si>
  <si>
    <t>La intervención y la acción pública en ámbitos administrativos y contencioso-administrativo del Ministerio Fiscal; especial referencia al Medio Ambiente, 4 de Abril</t>
  </si>
  <si>
    <t>Jornadas de especialistas en vigilancia penitenciaria, 9-10 de Abril</t>
  </si>
  <si>
    <t>Los nuevos delitos medioambientales. Tipologías, análisis de normativa y jurisprudencia. Experiencias prácticas en la investigación, 12-13 de Abril</t>
  </si>
  <si>
    <t>Taller práctico de derecho presupuestario, 12 de Abril</t>
  </si>
  <si>
    <t>Jornadas de especialistas en extranjería, 23-24 de Abril</t>
  </si>
  <si>
    <t xml:space="preserve">La aplicación práctica del Derecho de la Unión Europea y cuestiones actuales, 1ª edición, 9 de Mayo  </t>
  </si>
  <si>
    <t>El procedimiento ante el Tribunal del Jurado, especial referencia a los aspectos competenciales, 9-11 de Mayo</t>
  </si>
  <si>
    <t>La violencia de género en el Juzgado de guardia, en el Juzgado de lo Penal y en el Procedimiento Civil, 16-17 de Mayo</t>
  </si>
  <si>
    <t>Tecnologías de la información y delincuencia económica. Nuevas formas de defraudación a través de las tecnologías de la información y la comunicación. Blanqueo de capitales. Monederos Bitcoin. Investigación y tipificación, 21-22 de Mayo</t>
  </si>
  <si>
    <t>Aspectos transnacionales y cooperación internacional en la lucha contra la Ciberdelincuencia, 28-29 de Mayo</t>
  </si>
  <si>
    <t>Derecho Concursal, 5 de Junio</t>
  </si>
  <si>
    <t>Delitos de odio y discriminación, 5 de Junio</t>
  </si>
  <si>
    <t>Taller práctico penal: ejecutorias penales (4ª edición). Ejecutorias penales. Cumplimiento de las penas privativas de libertad. Los trabajos en beneficio de la Comunidad, 11-12 de Junio</t>
  </si>
  <si>
    <t>La prueba pericial económica: valoración de empresas, activos, operaciones empresariales y su repercusión en el marco de la criminalidad de la empresa, 12-13 de Junio</t>
  </si>
  <si>
    <t>La problemática jurídica de las personas mayores, 13-15 de Junio</t>
  </si>
  <si>
    <t>Especialización y coordinación del Ministerio Fiscal en los delitos relativos a la propiedad intelectual e industrial tras la reforma del 2015. Perfiles en la era digital, 14-15 de Junio</t>
  </si>
  <si>
    <t>Técnicas de gestión y dirección de personal (13ª edición). Liderazgo. Trabajo en equipo. Comunicación. Gestión del cambio, 14-15 de Junio</t>
  </si>
  <si>
    <t>La reforma penal de 2015: análisis jurisprudencial, 19-20 de Junio</t>
  </si>
  <si>
    <t>Acción civil ex delito: aspectos sustantivos y procesales, 27-29 de Junio</t>
  </si>
  <si>
    <t>Decomiso y Oficina de recuperación de activos. Medidas cautelares, 3-4 de Julio</t>
  </si>
  <si>
    <t>Jornadas sobre la Orden Europea de Investigación, 5 de Julio</t>
  </si>
  <si>
    <t>Policía Judicial y menores, 10-11 de Julio</t>
  </si>
  <si>
    <t>Ciberdelincuencia. Sociedad de la información y menores, 12-13 de Julio</t>
  </si>
  <si>
    <t>Cuestiones sobre la Jurisdicción Voluntaria, 16-17 de Julio</t>
  </si>
  <si>
    <t>Jornadas de Fiscales especialistas en la protección y garantías de los derechos de las personas con discapacidad, 17-18 de Septiembre</t>
  </si>
  <si>
    <t>Escuela de Verano del Ministerio Fiscal: Derecho penal y ciencias auxiliares: neurociencia, psiquiatría y psicología, 18-21 de Septiembre</t>
  </si>
  <si>
    <t>Talles sobre problemas que plantea la investigación de la Ciberdelincuencia. Prueba electrónica e investigación tecnológica. Las medidas de investigación tecnológica introducidas en la LEcrim por la L.O. 13/2015 de 6 de octubre. La investigación en fuentes abiertas, 19 de Septiembre</t>
  </si>
  <si>
    <t>El ingreso involuntario. Novedades y problemática. Labor inspectora del Ministerio Fiscal, 20-21 de Septiembre</t>
  </si>
  <si>
    <t>Tratamiento penal de las personas jurídicas, 24-26 de Septiembre</t>
  </si>
  <si>
    <t>Jornadas de especialistas en delincuencia económica, 3-4 de Octubre</t>
  </si>
  <si>
    <t>Introducción a la delincuencia económica, 18-19 de Octubre</t>
  </si>
  <si>
    <t>La prueba en el proceso penal, 22-24 de Octubre</t>
  </si>
  <si>
    <t>Jornadas de especialistas en menores, 29-30 de Octubre</t>
  </si>
  <si>
    <t>Nuevas perspectivas en la protección de las personas con discapacidad, 5-6 de Noviembre</t>
  </si>
  <si>
    <t>Enfermedad mental en el proceso penal. Especial referencia a la enajenación sobrevenida durante la tramitación del proceso y en la fase de ejecución, 7-8 de Noviembre</t>
  </si>
  <si>
    <t>Jornadas de especialistas en materia de violencia sobre la mujer, 13-14 de Noviembre</t>
  </si>
  <si>
    <t>Taller práctico sobre reconocimiento de resoluciones penales UE (4ª edición), 13-14 de Noviembre</t>
  </si>
  <si>
    <t>Jornadas de especialistas en el órden contencioso, 15 de Noviembre</t>
  </si>
  <si>
    <t>Delitos de odio, 20-21 de Noviembre</t>
  </si>
  <si>
    <t>Delitos contra la Administración Pública. Prevaricación, cohecho, tráfico de influencias y malversación. Novedades tras la reforma del CP por la LO 1/2015, 22-23 de Noviembre</t>
  </si>
  <si>
    <t>Delitos asociados a la financiación de partidos políticos, 29-30 de Noviembre</t>
  </si>
  <si>
    <t>DIRECTORES</t>
  </si>
  <si>
    <t>Directores</t>
  </si>
  <si>
    <t>Ponentes</t>
  </si>
  <si>
    <t>Módulo en el que participa</t>
  </si>
  <si>
    <t>Profesor</t>
  </si>
  <si>
    <t>El Fiscal en la Jurisdicción Civil</t>
  </si>
  <si>
    <t>Práctica procesal y penal</t>
  </si>
  <si>
    <t>Simulación de juicios, técnicas de litigación e interrogatorio.Práctica procesal y penal</t>
  </si>
  <si>
    <t>Otras actividades formativas</t>
  </si>
  <si>
    <t>Simulación de juicios, técnicas de litigación e interrogatorio</t>
  </si>
  <si>
    <t>Medicina legal y forense</t>
  </si>
  <si>
    <t>El Ministerio Fiscal garante de los derechos del los ciudadanos</t>
  </si>
  <si>
    <t>El Ministerio Fiscal</t>
  </si>
  <si>
    <t>Menores</t>
  </si>
  <si>
    <t>Vigilancia Penitenciaria</t>
  </si>
  <si>
    <t>Extranjería</t>
  </si>
  <si>
    <t>Ciberdelincuencia</t>
  </si>
  <si>
    <t>Profesores</t>
  </si>
  <si>
    <t>Distribución por sexo. Excendencias / licencias en materia de conciliación</t>
  </si>
  <si>
    <t>Formación inicial - Distribución por Sexo de Profesores</t>
  </si>
  <si>
    <t>Formación continuada - Distribución por Sexo de Directores y Ponentes</t>
  </si>
  <si>
    <t>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</si>
</sst>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/>
      <name val="Times New Roman"/>
      <family val="1"/>
    </font>
    <font>
      <b/>
      <sz val="9"/>
      <color indexed="8"/>
      <name val="Times New Roman"/>
      <family val="1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135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/>
    <xf numFmtId="10" fontId="0" fillId="0" borderId="0" xfId="0" applyNumberFormat="1"/>
    <xf numFmtId="9" fontId="21" fillId="0" borderId="7" xfId="1" applyFont="1" applyBorder="1"/>
    <xf numFmtId="3" fontId="19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0" fillId="0" borderId="12" xfId="0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/>
    <xf numFmtId="0" fontId="14" fillId="3" borderId="0" xfId="0" applyFont="1" applyFill="1"/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6" fillId="0" borderId="5" xfId="0" applyFont="1" applyBorder="1"/>
    <xf numFmtId="0" fontId="14" fillId="0" borderId="0" xfId="0" applyFont="1" applyBorder="1"/>
    <xf numFmtId="0" fontId="14" fillId="0" borderId="1" xfId="0" applyFont="1" applyFill="1" applyBorder="1"/>
    <xf numFmtId="0" fontId="14" fillId="3" borderId="6" xfId="0" applyFont="1" applyFill="1" applyBorder="1" applyAlignment="1">
      <alignment wrapText="1"/>
    </xf>
    <xf numFmtId="0" fontId="25" fillId="6" borderId="6" xfId="0" applyFont="1" applyFill="1" applyBorder="1" applyAlignment="1">
      <alignment horizontal="left" wrapText="1"/>
    </xf>
    <xf numFmtId="0" fontId="16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/>
    <xf numFmtId="0" fontId="27" fillId="0" borderId="0" xfId="0" applyFont="1"/>
    <xf numFmtId="0" fontId="0" fillId="0" borderId="13" xfId="0" applyBorder="1"/>
    <xf numFmtId="0" fontId="27" fillId="0" borderId="13" xfId="0" applyFont="1" applyBorder="1"/>
    <xf numFmtId="0" fontId="0" fillId="0" borderId="15" xfId="0" applyBorder="1"/>
    <xf numFmtId="0" fontId="12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7" fillId="6" borderId="13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/>
    <xf numFmtId="0" fontId="14" fillId="1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right" vertical="center" wrapText="1"/>
    </xf>
    <xf numFmtId="0" fontId="16" fillId="0" borderId="17" xfId="0" applyFont="1" applyBorder="1"/>
    <xf numFmtId="0" fontId="16" fillId="0" borderId="18" xfId="0" applyFont="1" applyBorder="1" applyAlignment="1">
      <alignment vertical="center"/>
    </xf>
    <xf numFmtId="0" fontId="16" fillId="0" borderId="18" xfId="0" applyFont="1" applyBorder="1" applyAlignment="1">
      <alignment horizontal="right" vertical="center" wrapText="1"/>
    </xf>
    <xf numFmtId="0" fontId="16" fillId="0" borderId="18" xfId="0" applyFont="1" applyBorder="1"/>
    <xf numFmtId="0" fontId="16" fillId="0" borderId="18" xfId="0" applyFont="1" applyBorder="1" applyAlignment="1">
      <alignment horizontal="justify" vertical="center"/>
    </xf>
    <xf numFmtId="0" fontId="28" fillId="10" borderId="19" xfId="0" applyFont="1" applyFill="1" applyBorder="1" applyAlignment="1"/>
    <xf numFmtId="0" fontId="28" fillId="10" borderId="19" xfId="0" applyFont="1" applyFill="1" applyBorder="1"/>
    <xf numFmtId="0" fontId="28" fillId="10" borderId="19" xfId="0" applyFont="1" applyFill="1" applyBorder="1" applyAlignment="1">
      <alignment horizontal="right"/>
    </xf>
    <xf numFmtId="0" fontId="16" fillId="0" borderId="20" xfId="0" applyFont="1" applyBorder="1" applyAlignment="1">
      <alignment vertical="center"/>
    </xf>
    <xf numFmtId="0" fontId="16" fillId="0" borderId="20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14" fillId="10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3" fillId="7" borderId="7" xfId="0" applyNumberFormat="1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'!$B$1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8D9-46E3-B1FA-DDB9E3FE6D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'!$C$1:$D$1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'!$C$2:$D$2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9-46E3-B1FA-DDB9E3F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92800"/>
        <c:axId val="62698560"/>
      </c:barChart>
      <c:catAx>
        <c:axId val="84492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2698560"/>
        <c:crosses val="autoZero"/>
        <c:auto val="1"/>
        <c:lblAlgn val="ctr"/>
        <c:lblOffset val="100"/>
        <c:noMultiLvlLbl val="0"/>
      </c:catAx>
      <c:valAx>
        <c:axId val="626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2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Territoriales'!$I$1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702-4B00-AE91-9934537C9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Territoriales'!$J$1:$K$1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Territoriales'!$J$2:$K$2</c:f>
              <c:numCache>
                <c:formatCode>General</c:formatCode>
                <c:ptCount val="2"/>
                <c:pt idx="0">
                  <c:v>31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2-4B00-AE91-9934537C9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Territoriales'!$N$1</c:f>
              <c:strCache>
                <c:ptCount val="1"/>
                <c:pt idx="0">
                  <c:v>Fiscales Jefes de Fiscalías de Área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E6B-41F5-A1B0-C42FEE41E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Territoriales'!$O$1:$P$1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Territoriales'!$O$2:$P$2</c:f>
              <c:numCache>
                <c:formatCode>General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B-41F5-A1B0-C42FEE41E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368"/>
        <c:axId val="88100224"/>
      </c:barChart>
      <c:catAx>
        <c:axId val="93562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0224"/>
        <c:crosses val="autoZero"/>
        <c:auto val="1"/>
        <c:lblAlgn val="ctr"/>
        <c:lblOffset val="100"/>
        <c:noMultiLvlLbl val="0"/>
      </c:catAx>
      <c:valAx>
        <c:axId val="881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las</a:t>
            </a:r>
            <a:r>
              <a:rPr lang="es-ES" sz="1600" baseline="0"/>
              <a:t> diez provincias con mayor población de España</a:t>
            </a:r>
            <a:endParaRPr lang="es-ES" sz="1600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Territoriales'!$S$1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A38-41D6-883C-F14DFA5D1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Territoriales'!$T$1:$U$1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Territoriales'!$T$2:$U$2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8-41D6-883C-F14DFA5D1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880"/>
        <c:axId val="88101952"/>
      </c:barChart>
      <c:catAx>
        <c:axId val="93562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1952"/>
        <c:crosses val="autoZero"/>
        <c:auto val="1"/>
        <c:lblAlgn val="ctr"/>
        <c:lblOffset val="100"/>
        <c:noMultiLvlLbl val="0"/>
      </c:catAx>
      <c:valAx>
        <c:axId val="881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Territoriales'!$N$1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CDA-432E-89B4-4A5B28EB4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Territoriales'!$O$1:$P$1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Territoriales'!$O$2:$P$2</c:f>
              <c:numCache>
                <c:formatCode>General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A-432E-89B4-4A5B28EB4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Territoriales'!$S$1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883-4C54-B953-C0B517E4B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Territoriales'!$T$1:$U$1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Territoriales'!$T$2:$U$2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3-4C54-B953-C0B517E4BD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/>
              <a:t>Distribución por sexo en Órganos no territoriales y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F'!$BH$6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F'!$BH$7:$BH$24</c:f>
              <c:numCache>
                <c:formatCode>#,##0</c:formatCode>
                <c:ptCount val="18"/>
                <c:pt idx="0">
                  <c:v>57.38</c:v>
                </c:pt>
                <c:pt idx="1">
                  <c:v>45.7</c:v>
                </c:pt>
                <c:pt idx="2">
                  <c:v>51.93</c:v>
                </c:pt>
                <c:pt idx="3">
                  <c:v>53.1</c:v>
                </c:pt>
                <c:pt idx="4">
                  <c:v>41.57</c:v>
                </c:pt>
                <c:pt idx="5">
                  <c:v>50.35</c:v>
                </c:pt>
                <c:pt idx="6">
                  <c:v>43.82</c:v>
                </c:pt>
                <c:pt idx="7">
                  <c:v>48.81</c:v>
                </c:pt>
                <c:pt idx="8">
                  <c:v>46.08</c:v>
                </c:pt>
                <c:pt idx="9">
                  <c:v>46.62</c:v>
                </c:pt>
                <c:pt idx="10">
                  <c:v>44.26</c:v>
                </c:pt>
                <c:pt idx="11">
                  <c:v>46.83</c:v>
                </c:pt>
                <c:pt idx="12">
                  <c:v>44.83</c:v>
                </c:pt>
                <c:pt idx="13">
                  <c:v>50.57</c:v>
                </c:pt>
                <c:pt idx="14">
                  <c:v>48.85</c:v>
                </c:pt>
                <c:pt idx="15">
                  <c:v>47.14</c:v>
                </c:pt>
                <c:pt idx="16">
                  <c:v>50.6</c:v>
                </c:pt>
                <c:pt idx="17">
                  <c:v>43.32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7-4FAF-B505-4CD90D8503B2}"/>
            </c:ext>
          </c:extLst>
        </c:ser>
        <c:ser>
          <c:idx val="1"/>
          <c:order val="1"/>
          <c:tx>
            <c:strRef>
              <c:f>'Distribución por sexo Carrera F'!$BI$6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F'!$BI$7:$BI$24</c:f>
              <c:numCache>
                <c:formatCode>#,##0</c:formatCode>
                <c:ptCount val="18"/>
                <c:pt idx="0">
                  <c:v>60.78</c:v>
                </c:pt>
                <c:pt idx="1">
                  <c:v>51.41</c:v>
                </c:pt>
                <c:pt idx="2">
                  <c:v>58.96</c:v>
                </c:pt>
                <c:pt idx="3">
                  <c:v>51.74</c:v>
                </c:pt>
                <c:pt idx="4">
                  <c:v>45.81</c:v>
                </c:pt>
                <c:pt idx="5">
                  <c:v>49.9</c:v>
                </c:pt>
                <c:pt idx="6">
                  <c:v>52.2</c:v>
                </c:pt>
                <c:pt idx="7">
                  <c:v>55.4</c:v>
                </c:pt>
                <c:pt idx="8">
                  <c:v>46.21</c:v>
                </c:pt>
                <c:pt idx="9">
                  <c:v>52.46</c:v>
                </c:pt>
                <c:pt idx="10">
                  <c:v>51.78</c:v>
                </c:pt>
                <c:pt idx="11">
                  <c:v>50.55</c:v>
                </c:pt>
                <c:pt idx="12">
                  <c:v>48.59</c:v>
                </c:pt>
                <c:pt idx="13">
                  <c:v>49.67</c:v>
                </c:pt>
                <c:pt idx="14">
                  <c:v>50.36</c:v>
                </c:pt>
                <c:pt idx="15">
                  <c:v>51.42</c:v>
                </c:pt>
                <c:pt idx="16">
                  <c:v>48.83</c:v>
                </c:pt>
                <c:pt idx="17">
                  <c:v>44.82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7-4FAF-B505-4CD90D85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1152"/>
        <c:axId val="88103680"/>
      </c:barChart>
      <c:catAx>
        <c:axId val="927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03680"/>
        <c:crosses val="autoZero"/>
        <c:auto val="1"/>
        <c:lblAlgn val="ctr"/>
        <c:lblOffset val="100"/>
        <c:noMultiLvlLbl val="0"/>
      </c:catAx>
      <c:valAx>
        <c:axId val="8810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1887550200805"/>
          <c:y val="0.11826420277587008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Antigüedad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F'!$AT$6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F'!$AT$7:$AT$24</c:f>
              <c:numCache>
                <c:formatCode>#,##0.00</c:formatCode>
                <c:ptCount val="18"/>
                <c:pt idx="0">
                  <c:v>30.36</c:v>
                </c:pt>
                <c:pt idx="1">
                  <c:v>16.04</c:v>
                </c:pt>
                <c:pt idx="2">
                  <c:v>22.6</c:v>
                </c:pt>
                <c:pt idx="3">
                  <c:v>24.48</c:v>
                </c:pt>
                <c:pt idx="4">
                  <c:v>11.43</c:v>
                </c:pt>
                <c:pt idx="5">
                  <c:v>20.71</c:v>
                </c:pt>
                <c:pt idx="6">
                  <c:v>14.25</c:v>
                </c:pt>
                <c:pt idx="7">
                  <c:v>19.399999999999999</c:v>
                </c:pt>
                <c:pt idx="8">
                  <c:v>13.2</c:v>
                </c:pt>
                <c:pt idx="9">
                  <c:v>16.87</c:v>
                </c:pt>
                <c:pt idx="10">
                  <c:v>14.59</c:v>
                </c:pt>
                <c:pt idx="11">
                  <c:v>16</c:v>
                </c:pt>
                <c:pt idx="12">
                  <c:v>15.11</c:v>
                </c:pt>
                <c:pt idx="13">
                  <c:v>23.86</c:v>
                </c:pt>
                <c:pt idx="14">
                  <c:v>19.079999999999998</c:v>
                </c:pt>
                <c:pt idx="15">
                  <c:v>16.11</c:v>
                </c:pt>
                <c:pt idx="16">
                  <c:v>23</c:v>
                </c:pt>
                <c:pt idx="17">
                  <c:v>13.32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AA1-AF6B-01814CF97B24}"/>
            </c:ext>
          </c:extLst>
        </c:ser>
        <c:ser>
          <c:idx val="1"/>
          <c:order val="1"/>
          <c:tx>
            <c:strRef>
              <c:f>'Distribución por sexo Carrera F'!$AU$6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F'!$AU$7:$AU$24</c:f>
              <c:numCache>
                <c:formatCode>#,##0.00</c:formatCode>
                <c:ptCount val="18"/>
                <c:pt idx="0">
                  <c:v>32.93</c:v>
                </c:pt>
                <c:pt idx="1">
                  <c:v>21.6</c:v>
                </c:pt>
                <c:pt idx="2">
                  <c:v>30.17</c:v>
                </c:pt>
                <c:pt idx="3">
                  <c:v>22.7</c:v>
                </c:pt>
                <c:pt idx="4">
                  <c:v>15.29</c:v>
                </c:pt>
                <c:pt idx="5">
                  <c:v>20.3</c:v>
                </c:pt>
                <c:pt idx="6">
                  <c:v>23.1</c:v>
                </c:pt>
                <c:pt idx="7">
                  <c:v>25.25</c:v>
                </c:pt>
                <c:pt idx="8">
                  <c:v>16.68</c:v>
                </c:pt>
                <c:pt idx="9">
                  <c:v>22.54</c:v>
                </c:pt>
                <c:pt idx="10">
                  <c:v>23.57</c:v>
                </c:pt>
                <c:pt idx="11">
                  <c:v>21.49</c:v>
                </c:pt>
                <c:pt idx="12">
                  <c:v>19.59</c:v>
                </c:pt>
                <c:pt idx="13">
                  <c:v>19.829999999999998</c:v>
                </c:pt>
                <c:pt idx="14">
                  <c:v>20.329999999999998</c:v>
                </c:pt>
                <c:pt idx="15">
                  <c:v>21.04</c:v>
                </c:pt>
                <c:pt idx="16">
                  <c:v>20</c:v>
                </c:pt>
                <c:pt idx="17">
                  <c:v>14.45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C-4AA1-AF6B-01814CF97B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22176"/>
        <c:axId val="94176384"/>
      </c:barChart>
      <c:catAx>
        <c:axId val="9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7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6716583471994"/>
          <c:y val="0.22705982936643171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Cuadros</a:t>
            </a:r>
            <a:r>
              <a:rPr lang="es-ES" sz="1600" baseline="0"/>
              <a:t> directivos de la Carrera Fiscal</a:t>
            </a:r>
            <a:endParaRPr lang="es-ES" sz="1600"/>
          </a:p>
        </c:rich>
      </c:tx>
      <c:layout>
        <c:manualLayout>
          <c:xMode val="edge"/>
          <c:yMode val="edge"/>
          <c:x val="0.17812228576424324"/>
          <c:y val="1.139770934662673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Carrera F'!$CH$7:$CI$7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'Distribución por sexo Carrera F'!$CH$8:$CI$8</c:f>
              <c:numCache>
                <c:formatCode>#,##0</c:formatCode>
                <c:ptCount val="2"/>
                <c:pt idx="0">
                  <c:v>46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2-4EDD-8675-5F85EB95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Número de Fiscales</a:t>
            </a:r>
            <a:endParaRPr lang="es-E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F'!$D$7:$D$24</c:f>
              <c:numCache>
                <c:formatCode>#,##0</c:formatCode>
                <c:ptCount val="18"/>
                <c:pt idx="0">
                  <c:v>69</c:v>
                </c:pt>
                <c:pt idx="1">
                  <c:v>268</c:v>
                </c:pt>
                <c:pt idx="2">
                  <c:v>40</c:v>
                </c:pt>
                <c:pt idx="3">
                  <c:v>29</c:v>
                </c:pt>
                <c:pt idx="4">
                  <c:v>68</c:v>
                </c:pt>
                <c:pt idx="5">
                  <c:v>17</c:v>
                </c:pt>
                <c:pt idx="6">
                  <c:v>56</c:v>
                </c:pt>
                <c:pt idx="7">
                  <c:v>80</c:v>
                </c:pt>
                <c:pt idx="8">
                  <c:v>267</c:v>
                </c:pt>
                <c:pt idx="9">
                  <c:v>154</c:v>
                </c:pt>
                <c:pt idx="10">
                  <c:v>34</c:v>
                </c:pt>
                <c:pt idx="11">
                  <c:v>93</c:v>
                </c:pt>
                <c:pt idx="12">
                  <c:v>36</c:v>
                </c:pt>
                <c:pt idx="13">
                  <c:v>7</c:v>
                </c:pt>
                <c:pt idx="14">
                  <c:v>240</c:v>
                </c:pt>
                <c:pt idx="15">
                  <c:v>37</c:v>
                </c:pt>
                <c:pt idx="16">
                  <c:v>15</c:v>
                </c:pt>
                <c:pt idx="1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C-42AE-9D65-B32760D35B9C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F'!$E$7:$E$24</c:f>
              <c:numCache>
                <c:formatCode>#,##0</c:formatCode>
                <c:ptCount val="18"/>
                <c:pt idx="0">
                  <c:v>106</c:v>
                </c:pt>
                <c:pt idx="1">
                  <c:v>169</c:v>
                </c:pt>
                <c:pt idx="2">
                  <c:v>23</c:v>
                </c:pt>
                <c:pt idx="3">
                  <c:v>23</c:v>
                </c:pt>
                <c:pt idx="4">
                  <c:v>52</c:v>
                </c:pt>
                <c:pt idx="5">
                  <c:v>10</c:v>
                </c:pt>
                <c:pt idx="6">
                  <c:v>30</c:v>
                </c:pt>
                <c:pt idx="7">
                  <c:v>48</c:v>
                </c:pt>
                <c:pt idx="8">
                  <c:v>104</c:v>
                </c:pt>
                <c:pt idx="9">
                  <c:v>100</c:v>
                </c:pt>
                <c:pt idx="10">
                  <c:v>23</c:v>
                </c:pt>
                <c:pt idx="11">
                  <c:v>53</c:v>
                </c:pt>
                <c:pt idx="12">
                  <c:v>22</c:v>
                </c:pt>
                <c:pt idx="13">
                  <c:v>6</c:v>
                </c:pt>
                <c:pt idx="14">
                  <c:v>64</c:v>
                </c:pt>
                <c:pt idx="15">
                  <c:v>24</c:v>
                </c:pt>
                <c:pt idx="16">
                  <c:v>6</c:v>
                </c:pt>
                <c:pt idx="1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C-42AE-9D65-B32760D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2688"/>
        <c:axId val="94179840"/>
      </c:barChart>
      <c:catAx>
        <c:axId val="927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9840"/>
        <c:crosses val="autoZero"/>
        <c:auto val="1"/>
        <c:lblAlgn val="ctr"/>
        <c:lblOffset val="100"/>
        <c:noMultiLvlLbl val="0"/>
      </c:catAx>
      <c:valAx>
        <c:axId val="9417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Pirámide</a:t>
            </a:r>
            <a:r>
              <a:rPr lang="es-ES" sz="1600" baseline="0"/>
              <a:t> edad/distribución por sexos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 Carrera F'!$T$6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 Carrera F'!$S$7:$S$15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 Carrera F'!$T$7:$T$15</c:f>
              <c:numCache>
                <c:formatCode>#,##0</c:formatCode>
                <c:ptCount val="9"/>
                <c:pt idx="0">
                  <c:v>-28</c:v>
                </c:pt>
                <c:pt idx="1">
                  <c:v>-150</c:v>
                </c:pt>
                <c:pt idx="2">
                  <c:v>-279</c:v>
                </c:pt>
                <c:pt idx="3">
                  <c:v>-336</c:v>
                </c:pt>
                <c:pt idx="4">
                  <c:v>-261</c:v>
                </c:pt>
                <c:pt idx="5">
                  <c:v>-227</c:v>
                </c:pt>
                <c:pt idx="6">
                  <c:v>-203</c:v>
                </c:pt>
                <c:pt idx="7">
                  <c:v>-83</c:v>
                </c:pt>
                <c:pt idx="8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F-48ED-9C19-C66C695A156C}"/>
            </c:ext>
          </c:extLst>
        </c:ser>
        <c:ser>
          <c:idx val="1"/>
          <c:order val="1"/>
          <c:tx>
            <c:strRef>
              <c:f>'Distribución por sexo Carrera F'!$U$6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 Carrera F'!$U$7:$U$15</c:f>
              <c:numCache>
                <c:formatCode>#,##0</c:formatCode>
                <c:ptCount val="9"/>
                <c:pt idx="0">
                  <c:v>7</c:v>
                </c:pt>
                <c:pt idx="1">
                  <c:v>45</c:v>
                </c:pt>
                <c:pt idx="2">
                  <c:v>89</c:v>
                </c:pt>
                <c:pt idx="3">
                  <c:v>124</c:v>
                </c:pt>
                <c:pt idx="4">
                  <c:v>122</c:v>
                </c:pt>
                <c:pt idx="5">
                  <c:v>131</c:v>
                </c:pt>
                <c:pt idx="6">
                  <c:v>205</c:v>
                </c:pt>
                <c:pt idx="7">
                  <c:v>107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F-48ED-9C19-C66C695A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23200"/>
        <c:axId val="94181568"/>
      </c:barChart>
      <c:catAx>
        <c:axId val="927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94181568"/>
        <c:crosses val="autoZero"/>
        <c:auto val="1"/>
        <c:lblAlgn val="ctr"/>
        <c:lblOffset val="100"/>
        <c:noMultiLvlLbl val="0"/>
      </c:catAx>
      <c:valAx>
        <c:axId val="9418156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272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116959064323"/>
          <c:y val="0.4861111111111111"/>
          <c:w val="0.13060428849902544"/>
          <c:h val="0.16666666666666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7939729397293977"/>
          <c:y val="4.6341554840436769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'Distribución por sexo en OOCC '!$B$1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B14-4EAD-8B38-24EFA49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'!$C$1:$D$1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'!$C$2:$D$2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4-4EAD-8B38-24EFA4949A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Mujeres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0-4F62-AA11-A3AD40BFDEAB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0-4F62-AA11-A3AD40BFDEA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 Carrera F'!$AD$7:$AD$11</c:f>
              <c:numCache>
                <c:formatCode>0%</c:formatCode>
                <c:ptCount val="5"/>
                <c:pt idx="0">
                  <c:v>0.8</c:v>
                </c:pt>
                <c:pt idx="1">
                  <c:v>0.7619893428063943</c:v>
                </c:pt>
                <c:pt idx="2">
                  <c:v>0.70818505338078297</c:v>
                </c:pt>
                <c:pt idx="3">
                  <c:v>0.56135770234986948</c:v>
                </c:pt>
                <c:pt idx="4">
                  <c:v>0.39299610894941633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0-4F62-AA11-A3AD40BF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3712"/>
        <c:axId val="94298688"/>
      </c:barChart>
      <c:catAx>
        <c:axId val="927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98688"/>
        <c:crosses val="autoZero"/>
        <c:auto val="1"/>
        <c:lblAlgn val="ctr"/>
        <c:lblOffset val="100"/>
        <c:noMultiLvlLbl val="0"/>
      </c:catAx>
      <c:valAx>
        <c:axId val="942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Hombres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 Carrera F'!$AL$7:$AL$11</c:f>
              <c:numCache>
                <c:formatCode>0%</c:formatCode>
                <c:ptCount val="5"/>
                <c:pt idx="0">
                  <c:v>0.2</c:v>
                </c:pt>
                <c:pt idx="1">
                  <c:v>0.23801065719360567</c:v>
                </c:pt>
                <c:pt idx="2">
                  <c:v>0.29181494661921709</c:v>
                </c:pt>
                <c:pt idx="3">
                  <c:v>0.43864229765013057</c:v>
                </c:pt>
                <c:pt idx="4">
                  <c:v>0.60700389105058361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45E-A81C-5E352A63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4224"/>
        <c:axId val="94300416"/>
      </c:barChart>
      <c:catAx>
        <c:axId val="92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0416"/>
        <c:crosses val="autoZero"/>
        <c:auto val="1"/>
        <c:lblAlgn val="ctr"/>
        <c:lblOffset val="100"/>
        <c:noMultiLvlLbl val="0"/>
      </c:catAx>
      <c:valAx>
        <c:axId val="9430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049-4081-B308-4984C7C141A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9049-4081-B308-4984C7C141A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049-4081-B308-4984C7C141A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9049-4081-B308-4984C7C141A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F'!$BV$26:$CC$26</c:f>
              <c:numCache>
                <c:formatCode>#,##0</c:formatCode>
                <c:ptCount val="8"/>
                <c:pt idx="0">
                  <c:v>8</c:v>
                </c:pt>
                <c:pt idx="1">
                  <c:v>23</c:v>
                </c:pt>
                <c:pt idx="2">
                  <c:v>5</c:v>
                </c:pt>
                <c:pt idx="3">
                  <c:v>12</c:v>
                </c:pt>
                <c:pt idx="4">
                  <c:v>15</c:v>
                </c:pt>
                <c:pt idx="5">
                  <c:v>31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9-4081-B308-4984C7C1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9488"/>
        <c:axId val="94302144"/>
      </c:barChart>
      <c:catAx>
        <c:axId val="9503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2144"/>
        <c:crosses val="autoZero"/>
        <c:auto val="1"/>
        <c:lblAlgn val="ctr"/>
        <c:lblOffset val="100"/>
        <c:noMultiLvlLbl val="0"/>
      </c:catAx>
      <c:valAx>
        <c:axId val="943021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950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D7F7-4C9B-BE4F-6E3EB23A26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7F7-4C9B-BE4F-6E3EB23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7F7-4C9B-BE4F-6E3EB23A269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D7F7-4C9B-BE4F-6E3EB23A269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F'!$BV$29:$CC$29</c:f>
              <c:numCache>
                <c:formatCode>0%</c:formatCode>
                <c:ptCount val="8"/>
                <c:pt idx="0">
                  <c:v>0.25806451612903225</c:v>
                </c:pt>
                <c:pt idx="1">
                  <c:v>0.74193548387096775</c:v>
                </c:pt>
                <c:pt idx="2">
                  <c:v>0.29411764705882354</c:v>
                </c:pt>
                <c:pt idx="3">
                  <c:v>0.70588235294117652</c:v>
                </c:pt>
                <c:pt idx="4">
                  <c:v>0.32608695652173914</c:v>
                </c:pt>
                <c:pt idx="5">
                  <c:v>0.67391304347826086</c:v>
                </c:pt>
                <c:pt idx="6">
                  <c:v>0.62962962962962965</c:v>
                </c:pt>
                <c:pt idx="7">
                  <c:v>0.37037037037037035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7-4C9B-BE4F-6E3EB23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1024"/>
        <c:axId val="94303872"/>
      </c:barChart>
      <c:catAx>
        <c:axId val="950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3872"/>
        <c:crosses val="autoZero"/>
        <c:auto val="1"/>
        <c:lblAlgn val="ctr"/>
        <c:lblOffset val="100"/>
        <c:noMultiLvlLbl val="0"/>
      </c:catAx>
      <c:valAx>
        <c:axId val="94303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0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Edad media de los Fiscales</a:t>
            </a:r>
            <a:r>
              <a:rPr lang="en-US" sz="1400" baseline="0"/>
              <a:t> por Órganos no territoriales</a:t>
            </a:r>
          </a:p>
          <a:p>
            <a:pPr>
              <a:defRPr/>
            </a:pPr>
            <a:r>
              <a:rPr lang="en-US" sz="1400" baseline="0"/>
              <a:t> y CCAA</a:t>
            </a:r>
            <a:endParaRPr lang="en-US" sz="1400"/>
          </a:p>
        </c:rich>
      </c:tx>
      <c:layout>
        <c:manualLayout>
          <c:xMode val="edge"/>
          <c:yMode val="edge"/>
          <c:x val="0.16707344836820415"/>
          <c:y val="1.92122958693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59.08</c:v>
                </c:pt>
                <c:pt idx="1">
                  <c:v>47.908215102974829</c:v>
                </c:pt>
                <c:pt idx="2">
                  <c:v>54.496507936507932</c:v>
                </c:pt>
                <c:pt idx="3">
                  <c:v>52.498461538461541</c:v>
                </c:pt>
                <c:pt idx="4">
                  <c:v>43.407333333333334</c:v>
                </c:pt>
                <c:pt idx="5">
                  <c:v>50.183333333333337</c:v>
                </c:pt>
                <c:pt idx="6">
                  <c:v>46.743255813953489</c:v>
                </c:pt>
                <c:pt idx="7">
                  <c:v>51.28125</c:v>
                </c:pt>
                <c:pt idx="8">
                  <c:v>46.116442048517513</c:v>
                </c:pt>
                <c:pt idx="9">
                  <c:v>48.919212598425197</c:v>
                </c:pt>
                <c:pt idx="10">
                  <c:v>47.294385964912273</c:v>
                </c:pt>
                <c:pt idx="11">
                  <c:v>48.180410958904105</c:v>
                </c:pt>
                <c:pt idx="12">
                  <c:v>46.256206896551717</c:v>
                </c:pt>
                <c:pt idx="13">
                  <c:v>50.154615384615383</c:v>
                </c:pt>
                <c:pt idx="14">
                  <c:v>49.167894736842108</c:v>
                </c:pt>
                <c:pt idx="15">
                  <c:v>48.823934426229513</c:v>
                </c:pt>
                <c:pt idx="16">
                  <c:v>50.094285714285718</c:v>
                </c:pt>
                <c:pt idx="17">
                  <c:v>43.667368421052629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9-4E18-B533-9CE8A11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3392"/>
        <c:axId val="94305600"/>
      </c:barChart>
      <c:catAx>
        <c:axId val="93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5600"/>
        <c:crosses val="autoZero"/>
        <c:auto val="1"/>
        <c:lblAlgn val="ctr"/>
        <c:lblOffset val="100"/>
        <c:noMultiLvlLbl val="0"/>
      </c:catAx>
      <c:valAx>
        <c:axId val="9430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56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Antigüedad media de los Fiscales</a:t>
            </a:r>
            <a:r>
              <a:rPr lang="en-US" sz="1400" baseline="0"/>
              <a:t> por Órganos no territoriales y CCAA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31.92</c:v>
                </c:pt>
                <c:pt idx="1">
                  <c:v>18.190000000000001</c:v>
                </c:pt>
                <c:pt idx="2">
                  <c:v>25.37</c:v>
                </c:pt>
                <c:pt idx="3">
                  <c:v>23.69</c:v>
                </c:pt>
                <c:pt idx="4">
                  <c:v>13.1</c:v>
                </c:pt>
                <c:pt idx="5">
                  <c:v>20.56</c:v>
                </c:pt>
                <c:pt idx="6">
                  <c:v>17.34</c:v>
                </c:pt>
                <c:pt idx="7">
                  <c:v>21.59</c:v>
                </c:pt>
                <c:pt idx="8">
                  <c:v>14.18</c:v>
                </c:pt>
                <c:pt idx="9">
                  <c:v>19.100000000000001</c:v>
                </c:pt>
                <c:pt idx="10">
                  <c:v>18.21</c:v>
                </c:pt>
                <c:pt idx="11">
                  <c:v>17.989999999999998</c:v>
                </c:pt>
                <c:pt idx="12">
                  <c:v>16.809999999999999</c:v>
                </c:pt>
                <c:pt idx="13">
                  <c:v>22</c:v>
                </c:pt>
                <c:pt idx="14">
                  <c:v>19.34</c:v>
                </c:pt>
                <c:pt idx="15">
                  <c:v>18.05</c:v>
                </c:pt>
                <c:pt idx="16">
                  <c:v>22.14</c:v>
                </c:pt>
                <c:pt idx="17">
                  <c:v>13.58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6-47A9-A927-EAB09994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0240"/>
        <c:axId val="95102080"/>
      </c:barChart>
      <c:catAx>
        <c:axId val="93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2080"/>
        <c:crosses val="autoZero"/>
        <c:auto val="1"/>
        <c:lblAlgn val="ctr"/>
        <c:lblOffset val="100"/>
        <c:noMultiLvlLbl val="0"/>
      </c:catAx>
      <c:valAx>
        <c:axId val="9510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7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31</c:v>
                </c:pt>
                <c:pt idx="1">
                  <c:v>563</c:v>
                </c:pt>
                <c:pt idx="2">
                  <c:v>843</c:v>
                </c:pt>
                <c:pt idx="3">
                  <c:v>766</c:v>
                </c:pt>
                <c:pt idx="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1B4-8A6B-1F12A7AA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70752"/>
        <c:axId val="95103808"/>
      </c:barChart>
      <c:valAx>
        <c:axId val="95103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3770752"/>
        <c:crosses val="autoZero"/>
        <c:crossBetween val="between"/>
      </c:valAx>
      <c:catAx>
        <c:axId val="9377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103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400" b="1" baseline="0" smtClean="0"/>
              <a:t>Porcentaje anual de rotación por Órganos no territoriales y CCAA</a:t>
            </a:r>
          </a:p>
          <a:p>
            <a:pPr>
              <a:defRPr sz="1600"/>
            </a:pPr>
            <a:r>
              <a:rPr lang="es-ES" sz="1400" b="1" baseline="0" smtClean="0"/>
              <a:t>Índice de rotación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'Rotación de personal'!$B$6:$B$23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personal'!$F$6:$F$23</c:f>
              <c:numCache>
                <c:formatCode>0%</c:formatCode>
                <c:ptCount val="18"/>
                <c:pt idx="0">
                  <c:v>0.20710059171597633</c:v>
                </c:pt>
                <c:pt idx="1">
                  <c:v>8.4090909090909091E-2</c:v>
                </c:pt>
                <c:pt idx="2">
                  <c:v>1.6393442622950821E-2</c:v>
                </c:pt>
                <c:pt idx="3">
                  <c:v>0.11764705882352941</c:v>
                </c:pt>
                <c:pt idx="4">
                  <c:v>0.11475409836065574</c:v>
                </c:pt>
                <c:pt idx="5">
                  <c:v>0</c:v>
                </c:pt>
                <c:pt idx="6">
                  <c:v>2.3255813953488372E-2</c:v>
                </c:pt>
                <c:pt idx="7">
                  <c:v>6.25E-2</c:v>
                </c:pt>
                <c:pt idx="8">
                  <c:v>0.12564102564102564</c:v>
                </c:pt>
                <c:pt idx="9">
                  <c:v>4.296875E-2</c:v>
                </c:pt>
                <c:pt idx="10">
                  <c:v>0</c:v>
                </c:pt>
                <c:pt idx="11">
                  <c:v>4.72972972972973E-2</c:v>
                </c:pt>
                <c:pt idx="12">
                  <c:v>8.4745762711864403E-2</c:v>
                </c:pt>
                <c:pt idx="13">
                  <c:v>0.23076923076923078</c:v>
                </c:pt>
                <c:pt idx="14">
                  <c:v>7.5409836065573776E-2</c:v>
                </c:pt>
                <c:pt idx="15">
                  <c:v>4.9180327868852458E-2</c:v>
                </c:pt>
                <c:pt idx="16">
                  <c:v>0</c:v>
                </c:pt>
                <c:pt idx="17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E78-88EA-18306BC9D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71776"/>
        <c:axId val="95106112"/>
      </c:barChart>
      <c:catAx>
        <c:axId val="937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6112"/>
        <c:crosses val="autoZero"/>
        <c:auto val="1"/>
        <c:lblAlgn val="ctr"/>
        <c:lblOffset val="100"/>
        <c:noMultiLvlLbl val="0"/>
      </c:catAx>
      <c:valAx>
        <c:axId val="9510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7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2017)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'Número de Fiscales - Población'!$B$9:$B$27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Población'!$C$9:$C$27</c:f>
              <c:numCache>
                <c:formatCode>#,##0.00</c:formatCode>
                <c:ptCount val="19"/>
                <c:pt idx="0">
                  <c:v>5.0932335634534729</c:v>
                </c:pt>
                <c:pt idx="1">
                  <c:v>4.7976788372863419</c:v>
                </c:pt>
                <c:pt idx="2">
                  <c:v>5.0602165772695074</c:v>
                </c:pt>
                <c:pt idx="3">
                  <c:v>5.5120511812325681</c:v>
                </c:pt>
                <c:pt idx="4">
                  <c:v>4.6448096832239791</c:v>
                </c:pt>
                <c:pt idx="5">
                  <c:v>4.2310445514231807</c:v>
                </c:pt>
                <c:pt idx="6">
                  <c:v>5.2924141512538894</c:v>
                </c:pt>
                <c:pt idx="7">
                  <c:v>4.9541196442594906</c:v>
                </c:pt>
                <c:pt idx="8">
                  <c:v>5.1352210864308248</c:v>
                </c:pt>
                <c:pt idx="9">
                  <c:v>5.3248484520105039</c:v>
                </c:pt>
                <c:pt idx="10">
                  <c:v>5.4011081150169673</c:v>
                </c:pt>
                <c:pt idx="11">
                  <c:v>4.9703365174908711</c:v>
                </c:pt>
                <c:pt idx="12">
                  <c:v>4.154894465680572</c:v>
                </c:pt>
                <c:pt idx="13">
                  <c:v>4.6415622276994695</c:v>
                </c:pt>
                <c:pt idx="14">
                  <c:v>4.1339984778753145</c:v>
                </c:pt>
                <c:pt idx="15">
                  <c:v>3.2615482103419038</c:v>
                </c:pt>
                <c:pt idx="16">
                  <c:v>4.3761297324388213</c:v>
                </c:pt>
                <c:pt idx="17">
                  <c:v>4.9144373524329277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676-9213-CE7FF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288"/>
        <c:axId val="95107264"/>
      </c:barChart>
      <c:catAx>
        <c:axId val="937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7264"/>
        <c:crosses val="autoZero"/>
        <c:auto val="1"/>
        <c:lblAlgn val="ctr"/>
        <c:lblOffset val="100"/>
        <c:noMultiLvlLbl val="0"/>
      </c:catAx>
      <c:valAx>
        <c:axId val="951072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77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/>
              <a:t>Fiscales por cada 100.000 habitantes (cifras de población INE a 1 de enero 2018)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v>Fiscales por cada 100.000 habitantes</c:v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Canarias</c:v>
              </c:pt>
              <c:pt idx="4">
                <c:v>Cantabria</c:v>
              </c:pt>
              <c:pt idx="5">
                <c:v>Castilla - La Mancha</c:v>
              </c:pt>
              <c:pt idx="6">
                <c:v>Castilla y León</c:v>
              </c:pt>
              <c:pt idx="7">
                <c:v>Cataluña</c:v>
              </c:pt>
              <c:pt idx="8">
                <c:v>Comunitat Valenciana</c:v>
              </c:pt>
              <c:pt idx="9">
                <c:v>Extremadura</c:v>
              </c:pt>
              <c:pt idx="10">
                <c:v>Galicia</c:v>
              </c:pt>
              <c:pt idx="11">
                <c:v>Illes Balears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Lit>
              <c:formatCode>General</c:formatCode>
              <c:ptCount val="17"/>
              <c:pt idx="0">
                <c:v>5.1059442538381052</c:v>
              </c:pt>
              <c:pt idx="1">
                <c:v>4.7380217842014485</c:v>
              </c:pt>
              <c:pt idx="2">
                <c:v>4.9874929024139458</c:v>
              </c:pt>
              <c:pt idx="3">
                <c:v>5.7090551323454131</c:v>
              </c:pt>
              <c:pt idx="4">
                <c:v>4.8092943047649808</c:v>
              </c:pt>
              <c:pt idx="5">
                <c:v>3.5137623037859971</c:v>
              </c:pt>
              <c:pt idx="6">
                <c:v>6.2205168318858801</c:v>
              </c:pt>
              <c:pt idx="7">
                <c:v>4.9849812484945355</c:v>
              </c:pt>
              <c:pt idx="8">
                <c:v>5.1210007806501974</c:v>
              </c:pt>
              <c:pt idx="9">
                <c:v>5.2400397875301765</c:v>
              </c:pt>
              <c:pt idx="10">
                <c:v>5.3705594026172285</c:v>
              </c:pt>
              <c:pt idx="11">
                <c:v>5.2383446830801468</c:v>
              </c:pt>
              <c:pt idx="12">
                <c:v>4.116607661956845</c:v>
              </c:pt>
              <c:pt idx="13">
                <c:v>4.6698652666554921</c:v>
              </c:pt>
              <c:pt idx="14">
                <c:v>4.2325239427735459</c:v>
              </c:pt>
              <c:pt idx="15">
                <c:v>3.2779362113613271</c:v>
              </c:pt>
              <c:pt idx="16">
                <c:v>4.3388227814685676</c:v>
              </c:pt>
            </c:numLit>
          </c:val>
          <c:extLst>
            <c:ext xmlns:c16="http://schemas.microsoft.com/office/drawing/2014/chart" uri="{C3380CC4-5D6E-409C-BE32-E72D297353CC}">
              <c16:uniqueId val="{00000000-B9A5-4E1C-BC3B-4205F0E7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7232"/>
        <c:axId val="95338496"/>
      </c:barChart>
      <c:catAx>
        <c:axId val="95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38496"/>
        <c:crosses val="autoZero"/>
        <c:auto val="1"/>
        <c:lblAlgn val="ctr"/>
        <c:lblOffset val="100"/>
        <c:noMultiLvlLbl val="0"/>
      </c:catAx>
      <c:valAx>
        <c:axId val="953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4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Fiscalía del Tribunal Supremo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'!$H$1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B0-40C4-A7A5-5944EF786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'!$I$1:$J$1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'!$I$2:$J$2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0-40C4-A7A5-5944EF786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336"/>
        <c:axId val="86761472"/>
      </c:barChart>
      <c:catAx>
        <c:axId val="84494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1472"/>
        <c:crosses val="autoZero"/>
        <c:auto val="1"/>
        <c:lblAlgn val="ctr"/>
        <c:lblOffset val="100"/>
        <c:noMultiLvlLbl val="0"/>
      </c:catAx>
      <c:valAx>
        <c:axId val="867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26-46AE-8C2D-F0316F357BF7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26-46AE-8C2D-F0316F357BF7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26-46AE-8C2D-F0316F357BF7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26-46AE-8C2D-F0316F357BF7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26-46AE-8C2D-F0316F357B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'Situaciones Adtvas-Bajas enf.'!$B$8:$B$13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Adtvas-Bajas enf.'!$C$8:$C$13</c:f>
              <c:numCache>
                <c:formatCode>#,##0</c:formatCode>
                <c:ptCount val="6"/>
                <c:pt idx="0">
                  <c:v>2449</c:v>
                </c:pt>
                <c:pt idx="1">
                  <c:v>33</c:v>
                </c:pt>
                <c:pt idx="2">
                  <c:v>6</c:v>
                </c:pt>
                <c:pt idx="3">
                  <c:v>54</c:v>
                </c:pt>
                <c:pt idx="4">
                  <c:v>28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6-46AE-8C2D-F0316F357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'Situaciones Adtvas-Bajas enf.'!$K$8:$K$24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enf.'!$L$8:$L$24</c:f>
              <c:numCache>
                <c:formatCode>0%</c:formatCode>
                <c:ptCount val="17"/>
                <c:pt idx="0">
                  <c:v>0.20594965675057209</c:v>
                </c:pt>
                <c:pt idx="1">
                  <c:v>0.15873015873015872</c:v>
                </c:pt>
                <c:pt idx="2">
                  <c:v>0.19230769230769232</c:v>
                </c:pt>
                <c:pt idx="3">
                  <c:v>0.17499999999999999</c:v>
                </c:pt>
                <c:pt idx="4">
                  <c:v>3.7037037037037035E-2</c:v>
                </c:pt>
                <c:pt idx="5">
                  <c:v>0.38372093023255816</c:v>
                </c:pt>
                <c:pt idx="6">
                  <c:v>0.2109375</c:v>
                </c:pt>
                <c:pt idx="7">
                  <c:v>0.29110512129380056</c:v>
                </c:pt>
                <c:pt idx="8">
                  <c:v>0.12598425196850394</c:v>
                </c:pt>
                <c:pt idx="9">
                  <c:v>0.19298245614035087</c:v>
                </c:pt>
                <c:pt idx="10">
                  <c:v>0.17123287671232876</c:v>
                </c:pt>
                <c:pt idx="11">
                  <c:v>0.31034482758620691</c:v>
                </c:pt>
                <c:pt idx="12">
                  <c:v>0.15384615384615385</c:v>
                </c:pt>
                <c:pt idx="13">
                  <c:v>0.20394736842105263</c:v>
                </c:pt>
                <c:pt idx="14">
                  <c:v>0.26229508196721313</c:v>
                </c:pt>
                <c:pt idx="15">
                  <c:v>4.7619047619047616E-2</c:v>
                </c:pt>
                <c:pt idx="16">
                  <c:v>0.35789473684210527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6-423D-BDD3-4A5E8902C9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Distribución por sexo. Excendencias / licencias en materia de conciliación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'Excedencias-Licencias'!$C$5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'Excedencias-Licencias'!$B$6:$B$13</c:f>
              <c:strCache>
                <c:ptCount val="8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Adopción Internacional</c:v>
                </c:pt>
                <c:pt idx="3">
                  <c:v>Lactancia hijo &lt; 12 meses</c:v>
                </c:pt>
                <c:pt idx="4">
                  <c:v>Maternidad</c:v>
                </c:pt>
                <c:pt idx="5">
                  <c:v>Paternidad Informativo</c:v>
                </c:pt>
                <c:pt idx="6">
                  <c:v>Red. Jornada Cuid Hij/Fam</c:v>
                </c:pt>
                <c:pt idx="7">
                  <c:v>Red. Jornada Enf Gr. Fami</c:v>
                </c:pt>
              </c:strCache>
            </c:strRef>
          </c:cat>
          <c:val>
            <c:numRef>
              <c:f>'Excedencias-Licencias'!$C$6:$C$13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D-4853-9B00-51747F98052A}"/>
            </c:ext>
          </c:extLst>
        </c:ser>
        <c:ser>
          <c:idx val="1"/>
          <c:order val="1"/>
          <c:tx>
            <c:strRef>
              <c:f>'Excedencias-Licencias'!$D$5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'Excedencias-Licencias'!$B$6:$B$13</c:f>
              <c:strCache>
                <c:ptCount val="8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Adopción Internacional</c:v>
                </c:pt>
                <c:pt idx="3">
                  <c:v>Lactancia hijo &lt; 12 meses</c:v>
                </c:pt>
                <c:pt idx="4">
                  <c:v>Maternidad</c:v>
                </c:pt>
                <c:pt idx="5">
                  <c:v>Paternidad Informativo</c:v>
                </c:pt>
                <c:pt idx="6">
                  <c:v>Red. Jornada Cuid Hij/Fam</c:v>
                </c:pt>
                <c:pt idx="7">
                  <c:v>Red. Jornada Enf Gr. Fami</c:v>
                </c:pt>
              </c:strCache>
            </c:strRef>
          </c:cat>
          <c:val>
            <c:numRef>
              <c:f>'Excedencias-Licencias'!$D$6:$D$13</c:f>
              <c:numCache>
                <c:formatCode>General</c:formatCode>
                <c:ptCount val="8"/>
                <c:pt idx="0">
                  <c:v>3</c:v>
                </c:pt>
                <c:pt idx="1">
                  <c:v>36</c:v>
                </c:pt>
                <c:pt idx="2">
                  <c:v>1</c:v>
                </c:pt>
                <c:pt idx="3">
                  <c:v>85</c:v>
                </c:pt>
                <c:pt idx="4">
                  <c:v>122</c:v>
                </c:pt>
                <c:pt idx="5">
                  <c:v>2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D-4853-9B00-51747F98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18432"/>
        <c:axId val="1813827168"/>
      </c:barChart>
      <c:catAx>
        <c:axId val="1813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27168"/>
        <c:crosses val="autoZero"/>
        <c:auto val="1"/>
        <c:lblAlgn val="ctr"/>
        <c:lblOffset val="100"/>
        <c:noMultiLvlLbl val="0"/>
      </c:catAx>
      <c:valAx>
        <c:axId val="1813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ES" b="0">
                <a:solidFill>
                  <a:sysClr val="windowText" lastClr="000000"/>
                </a:solidFill>
              </a:rPr>
              <a:t>Composición</a:t>
            </a:r>
            <a:r>
              <a:rPr lang="es-ES" b="0" baseline="0">
                <a:solidFill>
                  <a:sysClr val="windowText" lastClr="000000"/>
                </a:solidFill>
              </a:rPr>
              <a:t> de los Tribunales calificadores: Año 2017</a:t>
            </a:r>
            <a:endParaRPr lang="es-ES" b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calificadores'!$D$6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calificadores'!$C$7:$C$10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'Tribunales calificadores'!$D$7:$D$10</c:f>
              <c:numCache>
                <c:formatCode>#,##0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B-4F62-98B8-B2DBE99DAA6A}"/>
            </c:ext>
          </c:extLst>
        </c:ser>
        <c:ser>
          <c:idx val="1"/>
          <c:order val="1"/>
          <c:tx>
            <c:strRef>
              <c:f>'Tribunales calificadores'!$E$6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calificadores'!$C$7:$C$10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'Tribunales calificadores'!$E$7:$E$10</c:f>
              <c:numCache>
                <c:formatCode>#,##0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B-4F62-98B8-B2DBE99D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800" b="0" i="0" baseline="0">
                <a:effectLst/>
              </a:rPr>
              <a:t>Composición de los Tribunales calificadores: Año 2018</a:t>
            </a:r>
            <a:endParaRPr lang="es-ES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calificadores'!$H$6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calificadores'!$G$7:$G$12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calificadores'!$H$7:$H$12</c:f>
              <c:numCache>
                <c:formatCode>#,##0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29A-8AF2-F481BC97CAEC}"/>
            </c:ext>
          </c:extLst>
        </c:ser>
        <c:ser>
          <c:idx val="1"/>
          <c:order val="1"/>
          <c:tx>
            <c:strRef>
              <c:f>'Tribunales calificadores'!$I$6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calificadores'!$G$7:$G$12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calificadores'!$I$7:$I$12</c:f>
              <c:numCache>
                <c:formatCode>#,##0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B-429A-8AF2-F481BC97C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>
                <a:solidFill>
                  <a:sysClr val="windowText" lastClr="000000"/>
                </a:solidFill>
              </a:rPr>
              <a:t>Presidencia de los Tribunales calificadores 2017/2018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'Tribunales calificadores'!$B$58:$F$59</c15:sqref>
                  </c15:fullRef>
                </c:ext>
              </c:extLst>
              <c:f>'Tribunales calificadores'!$C$58:$F$59</c:f>
              <c:multiLvlStrCache>
                <c:ptCount val="4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'Tribunales calificadores'!$B$60:$F$60</c15:sqref>
                  </c15:fullRef>
                </c:ext>
              </c:extLst>
              <c:f>'Tribunales calificadores'!$C$60:$F$60</c:f>
              <c:numCache>
                <c:formatCode>#,##0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5BB-BD5A-D578F6A995C0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'Tribunales calificadores'!$B$58:$F$59</c15:sqref>
                  </c15:fullRef>
                </c:ext>
              </c:extLst>
              <c:f>'Tribunales calificadores'!$C$58:$F$59</c:f>
              <c:multiLvlStrCache>
                <c:ptCount val="4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'Tribunales calificadores'!$B$61:$F$61</c15:sqref>
                  </c15:fullRef>
                </c:ext>
              </c:extLst>
              <c:f>'Tribunales calificadores'!$C$61:$F$61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C-45BB-BD5A-D578F6A9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594800"/>
        <c:axId val="1559504368"/>
      </c:barChart>
      <c:catAx>
        <c:axId val="15665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9504368"/>
        <c:crosses val="autoZero"/>
        <c:auto val="1"/>
        <c:lblAlgn val="ctr"/>
        <c:lblOffset val="100"/>
        <c:noMultiLvlLbl val="0"/>
      </c:catAx>
      <c:valAx>
        <c:axId val="15595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65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</a:t>
            </a:r>
            <a:endParaRPr lang="es-E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('Tribunales calificadores'!$D$11,'Tribunales calificadores'!$H$13)</c:f>
              <c:numCache>
                <c:formatCode>#,##0</c:formatCode>
                <c:ptCount val="2"/>
                <c:pt idx="0">
                  <c:v>17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4E6F-A9AE-B6756B2DB533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('Tribunales calificadores'!$E$11,'Tribunales calificadores'!$I$13)</c:f>
              <c:numCache>
                <c:formatCode>#,##0</c:formatCode>
                <c:ptCount val="2"/>
                <c:pt idx="0">
                  <c:v>19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4E6F-A9AE-B6756B2DB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 (sólo Fiscales)</a:t>
            </a:r>
            <a:endParaRPr lang="es-E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'Tribunales calificadores'!$D$22:$E$22</c:f>
              <c:numCache>
                <c:formatCode>#,##0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B-469E-8A1E-B53B56BEED9C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('Tribunales calificadores'!$E$22,'Tribunales calificadores'!$I$24)</c:f>
              <c:numCache>
                <c:formatCode>#,##0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B-469E-8A1E-B53B56BEE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</a:t>
            </a:r>
            <a:r>
              <a:rPr lang="es-ES" baseline="0"/>
              <a:t> por sexo de directores y ponentes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'Formación continuada'!$K$5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continuada'!$H$6:$H$7</c:f>
              <c:strCache>
                <c:ptCount val="2"/>
                <c:pt idx="0">
                  <c:v>Directores</c:v>
                </c:pt>
                <c:pt idx="1">
                  <c:v>Ponentes</c:v>
                </c:pt>
              </c:strCache>
            </c:strRef>
          </c:cat>
          <c:val>
            <c:numRef>
              <c:f>'Formación continuada'!$K$6:$K$7</c:f>
              <c:numCache>
                <c:formatCode>0.0%</c:formatCode>
                <c:ptCount val="2"/>
                <c:pt idx="0">
                  <c:v>0.5178571428571429</c:v>
                </c:pt>
                <c:pt idx="1">
                  <c:v>0.62043795620437958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510-9D9E-4D022E505484}"/>
            </c:ext>
          </c:extLst>
        </c:ser>
        <c:ser>
          <c:idx val="1"/>
          <c:order val="1"/>
          <c:tx>
            <c:strRef>
              <c:f>'Formación continuada'!$L$5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continuada'!$H$6:$H$7</c:f>
              <c:strCache>
                <c:ptCount val="2"/>
                <c:pt idx="0">
                  <c:v>Directores</c:v>
                </c:pt>
                <c:pt idx="1">
                  <c:v>Ponentes</c:v>
                </c:pt>
              </c:strCache>
            </c:strRef>
          </c:cat>
          <c:val>
            <c:numRef>
              <c:f>'Formación continuada'!$L$6:$L$7</c:f>
              <c:numCache>
                <c:formatCode>0.0%</c:formatCode>
                <c:ptCount val="2"/>
                <c:pt idx="0">
                  <c:v>0.48214285714285715</c:v>
                </c:pt>
                <c:pt idx="1">
                  <c:v>0.37956204379562042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0-4510-9D9E-4D022E505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4697135"/>
        <c:axId val="1674692975"/>
      </c:barChart>
      <c:catAx>
        <c:axId val="167469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4692975"/>
        <c:crosses val="autoZero"/>
        <c:auto val="1"/>
        <c:lblAlgn val="ctr"/>
        <c:lblOffset val="100"/>
        <c:noMultiLvlLbl val="0"/>
      </c:catAx>
      <c:valAx>
        <c:axId val="167469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4697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'Formación inicial'!$G$5</c:f>
              <c:strCache>
                <c:ptCount val="1"/>
                <c:pt idx="0">
                  <c:v>Profesores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87-43D9-9DE7-69AEA2BED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87-43D9-9DE7-69AEA2BED6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'Formación inicial'!$H$4:$I$4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'Formación inicial'!$H$5:$I$5</c:f>
              <c:numCache>
                <c:formatCode>General</c:formatCode>
                <c:ptCount val="2"/>
                <c:pt idx="0">
                  <c:v>35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7-4832-9EB6-AEB63D3F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de Sala </a:t>
            </a:r>
            <a:r>
              <a:rPr lang="es-ES" sz="1600"/>
              <a:t>de la Fiscalía del Tribunal Supremo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'Distribución por sexo en OOCC '!$H$1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4F2-4E00-A453-179B8621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'!$I$1:$J$1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'!$I$2:$J$2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E00-A453-179B8621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</a:t>
            </a:r>
          </a:p>
          <a:p>
            <a:pPr>
              <a:defRPr sz="1600"/>
            </a:pPr>
            <a:r>
              <a:rPr lang="es-ES" sz="1600"/>
              <a:t> Fiscalías Especiales  y ante Órganos Constitucionales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'!$M$1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936-4E74-BD54-FFD9F2ECC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'!$N$1:$O$1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'!$N$2:$O$2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4E74-BD54-FFD9F2ECC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848"/>
        <c:axId val="86764352"/>
      </c:barChart>
      <c:catAx>
        <c:axId val="84494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4352"/>
        <c:crosses val="autoZero"/>
        <c:auto val="1"/>
        <c:lblAlgn val="ctr"/>
        <c:lblOffset val="100"/>
        <c:noMultiLvlLbl val="0"/>
      </c:catAx>
      <c:valAx>
        <c:axId val="867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 Fiscalías Especiales  y ante Órganos Constitucionales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'Distribución por sexo en OOCC '!$M$1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9DB-4904-8861-8BDEE563C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'!$N$1:$O$1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'!$N$2:$O$2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B-4904-8861-8BDEE563C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'Dist. por sexo F. Territoriales'!$B$1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101-44D1-A80B-0CDC4142A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Territoriales'!$C$1:$D$1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Territoriales'!$C$2:$D$2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1-44D1-A80B-0CDC4142A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495872"/>
        <c:axId val="86767232"/>
      </c:barChart>
      <c:valAx>
        <c:axId val="8676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5872"/>
        <c:crosses val="autoZero"/>
        <c:crossBetween val="between"/>
      </c:valAx>
      <c:catAx>
        <c:axId val="844958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7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'Dist. por sexo F. Territoriales'!$B$1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979-4E6E-912D-B0307A6D75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Territoriales'!$C$1:$D$1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Territoriales'!$C$2:$D$2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9-4E6E-912D-B0307A6D7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Territoriales'!$I$1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E1F-4BE6-BAAC-4E5B44075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Territoriales'!$J$1:$K$1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Territoriales'!$J$2:$K$2</c:f>
              <c:numCache>
                <c:formatCode>General</c:formatCode>
                <c:ptCount val="2"/>
                <c:pt idx="0">
                  <c:v>31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F-4BE6-BAAC-4E5B4407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146688"/>
        <c:axId val="88097344"/>
      </c:barChart>
      <c:catAx>
        <c:axId val="681466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097344"/>
        <c:crosses val="autoZero"/>
        <c:auto val="1"/>
        <c:lblAlgn val="ctr"/>
        <c:lblOffset val="100"/>
        <c:noMultiLvlLbl val="0"/>
      </c:catAx>
      <c:valAx>
        <c:axId val="88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4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704850</xdr:colOff>
      <xdr:row>18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19</xdr:row>
      <xdr:rowOff>18187</xdr:rowOff>
    </xdr:from>
    <xdr:to>
      <xdr:col>3</xdr:col>
      <xdr:colOff>763905</xdr:colOff>
      <xdr:row>36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3</xdr:row>
      <xdr:rowOff>5715</xdr:rowOff>
    </xdr:from>
    <xdr:to>
      <xdr:col>10</xdr:col>
      <xdr:colOff>302895</xdr:colOff>
      <xdr:row>17</xdr:row>
      <xdr:rowOff>127635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19</xdr:row>
      <xdr:rowOff>9525</xdr:rowOff>
    </xdr:from>
    <xdr:to>
      <xdr:col>10</xdr:col>
      <xdr:colOff>281940</xdr:colOff>
      <xdr:row>35</xdr:row>
      <xdr:rowOff>81915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784860</xdr:colOff>
      <xdr:row>19</xdr:row>
      <xdr:rowOff>114300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16</xdr:col>
      <xdr:colOff>60960</xdr:colOff>
      <xdr:row>38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10</xdr:row>
      <xdr:rowOff>85725</xdr:rowOff>
    </xdr:from>
    <xdr:to>
      <xdr:col>12</xdr:col>
      <xdr:colOff>752475</xdr:colOff>
      <xdr:row>18</xdr:row>
      <xdr:rowOff>542925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9525</xdr:rowOff>
    </xdr:from>
    <xdr:to>
      <xdr:col>11</xdr:col>
      <xdr:colOff>428625</xdr:colOff>
      <xdr:row>23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640080</xdr:colOff>
      <xdr:row>18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624840</xdr:colOff>
      <xdr:row>34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784860</xdr:colOff>
      <xdr:row>17</xdr:row>
      <xdr:rowOff>160020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7620</xdr:rowOff>
    </xdr:from>
    <xdr:to>
      <xdr:col>12</xdr:col>
      <xdr:colOff>7620</xdr:colOff>
      <xdr:row>34</xdr:row>
      <xdr:rowOff>7620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0</xdr:colOff>
      <xdr:row>18</xdr:row>
      <xdr:rowOff>7620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</xdr:colOff>
      <xdr:row>2</xdr:row>
      <xdr:rowOff>114300</xdr:rowOff>
    </xdr:from>
    <xdr:to>
      <xdr:col>21</xdr:col>
      <xdr:colOff>373380</xdr:colOff>
      <xdr:row>17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76200</xdr:colOff>
      <xdr:row>18</xdr:row>
      <xdr:rowOff>419100</xdr:rowOff>
    </xdr:from>
    <xdr:to>
      <xdr:col>17</xdr:col>
      <xdr:colOff>60960</xdr:colOff>
      <xdr:row>33</xdr:row>
      <xdr:rowOff>161925</xdr:rowOff>
    </xdr:to>
    <xdr:graphicFrame macro="">
      <xdr:nvGraphicFramePr>
        <xdr:cNvPr id="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742950</xdr:colOff>
      <xdr:row>19</xdr:row>
      <xdr:rowOff>0</xdr:rowOff>
    </xdr:from>
    <xdr:to>
      <xdr:col>21</xdr:col>
      <xdr:colOff>289560</xdr:colOff>
      <xdr:row>34</xdr:row>
      <xdr:rowOff>0</xdr:rowOff>
    </xdr:to>
    <xdr:graphicFrame macro="">
      <xdr:nvGraphicFramePr>
        <xdr:cNvPr id="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55</xdr:col>
      <xdr:colOff>219075</xdr:colOff>
      <xdr:row>26</xdr:row>
      <xdr:rowOff>19050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438150</xdr:colOff>
      <xdr:row>9</xdr:row>
      <xdr:rowOff>9525</xdr:rowOff>
    </xdr:from>
    <xdr:to>
      <xdr:col>90</xdr:col>
      <xdr:colOff>152400</xdr:colOff>
      <xdr:row>25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74295</xdr:colOff>
      <xdr:row>19</xdr:row>
      <xdr:rowOff>95250</xdr:rowOff>
    </xdr:from>
    <xdr:to>
      <xdr:col>25</xdr:col>
      <xdr:colOff>179070</xdr:colOff>
      <xdr:row>33</xdr:row>
      <xdr:rowOff>171450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19050</xdr:colOff>
      <xdr:row>31</xdr:row>
      <xdr:rowOff>7620</xdr:rowOff>
    </xdr:from>
    <xdr:to>
      <xdr:col>93</xdr:col>
      <xdr:colOff>632460</xdr:colOff>
      <xdr:row>52</xdr:row>
      <xdr:rowOff>83820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0</xdr:colOff>
      <xdr:row>31</xdr:row>
      <xdr:rowOff>0</xdr:rowOff>
    </xdr:from>
    <xdr:to>
      <xdr:col>84</xdr:col>
      <xdr:colOff>148590</xdr:colOff>
      <xdr:row>52</xdr:row>
      <xdr:rowOff>76200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7620</xdr:rowOff>
    </xdr:from>
    <xdr:to>
      <xdr:col>15</xdr:col>
      <xdr:colOff>91440</xdr:colOff>
      <xdr:row>50</xdr:row>
      <xdr:rowOff>7620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47625</xdr:rowOff>
    </xdr:from>
    <xdr:to>
      <xdr:col>8</xdr:col>
      <xdr:colOff>161924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24</xdr:row>
      <xdr:rowOff>226695</xdr:rowOff>
    </xdr:from>
    <xdr:to>
      <xdr:col>4</xdr:col>
      <xdr:colOff>409575</xdr:colOff>
      <xdr:row>37</xdr:row>
      <xdr:rowOff>120015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D50DA7-445E-44D5-96DD-86ADACB6F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779146</xdr:colOff>
      <xdr:row>24</xdr:row>
      <xdr:rowOff>215265</xdr:rowOff>
    </xdr:from>
    <xdr:to>
      <xdr:col>9</xdr:col>
      <xdr:colOff>28576</xdr:colOff>
      <xdr:row>37</xdr:row>
      <xdr:rowOff>108585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6B9C409-3C29-495D-A4D1-B8413F110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61</xdr:row>
      <xdr:rowOff>173355</xdr:rowOff>
    </xdr:from>
    <xdr:to>
      <xdr:col>6</xdr:col>
      <xdr:colOff>0</xdr:colOff>
      <xdr:row>80</xdr:row>
      <xdr:rowOff>97155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6BFDE24-9DB5-48F5-A6C1-5CF9EB1FD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757236</xdr:colOff>
      <xdr:row>39</xdr:row>
      <xdr:rowOff>9524</xdr:rowOff>
    </xdr:from>
    <xdr:to>
      <xdr:col>5</xdr:col>
      <xdr:colOff>161924</xdr:colOff>
      <xdr:row>53</xdr:row>
      <xdr:rowOff>95249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790574</xdr:colOff>
      <xdr:row>39</xdr:row>
      <xdr:rowOff>9525</xdr:rowOff>
    </xdr:from>
    <xdr:to>
      <xdr:col>8</xdr:col>
      <xdr:colOff>447674</xdr:colOff>
      <xdr:row>53</xdr:row>
      <xdr:rowOff>85725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9"/>
  <sheetViews>
    <sheetView showGridLines="0" showRowColHeaders="0" tabSelected="1" zoomScaleNormal="100" workbookViewId="0">
      <selection activeCell="A2" sqref="A2"/>
    </sheetView>
  </sheetViews>
  <sheetFormatPr baseColWidth="10" defaultColWidth="11.5703125" defaultRowHeight="12" x14ac:dyDescent="0.2"/>
  <cols>
    <col min="1" max="1" width="4.7109375" style="32" customWidth="1"/>
    <col min="2" max="2" width="38" style="32" customWidth="1"/>
    <col min="3" max="6" width="11.5703125" style="32"/>
    <col min="7" max="7" width="5.140625" style="32" customWidth="1"/>
    <col min="8" max="8" width="33" style="32" customWidth="1"/>
    <col min="9" max="12" width="11.5703125" style="32"/>
    <col min="13" max="13" width="34.28515625" style="32" customWidth="1"/>
    <col min="14" max="18" width="11.5703125" style="32"/>
    <col min="19" max="19" width="63.42578125" style="32" bestFit="1" customWidth="1"/>
    <col min="20" max="16384" width="11.5703125" style="32"/>
  </cols>
  <sheetData>
    <row r="1" spans="2:23" ht="38.450000000000003" customHeight="1" x14ac:dyDescent="0.2">
      <c r="B1" s="28" t="s">
        <v>95</v>
      </c>
      <c r="C1" s="29" t="s">
        <v>75</v>
      </c>
      <c r="D1" s="30" t="s">
        <v>73</v>
      </c>
      <c r="E1" s="31" t="s">
        <v>31</v>
      </c>
      <c r="H1" s="33" t="s">
        <v>94</v>
      </c>
      <c r="I1" s="29" t="s">
        <v>75</v>
      </c>
      <c r="J1" s="30" t="s">
        <v>73</v>
      </c>
      <c r="K1" s="31" t="s">
        <v>31</v>
      </c>
      <c r="M1" s="33" t="s">
        <v>101</v>
      </c>
      <c r="N1" s="29" t="s">
        <v>75</v>
      </c>
      <c r="O1" s="30" t="s">
        <v>73</v>
      </c>
      <c r="P1" s="31" t="s">
        <v>31</v>
      </c>
      <c r="S1" s="109" t="s">
        <v>93</v>
      </c>
      <c r="T1" s="109"/>
      <c r="U1" s="109"/>
      <c r="V1" s="109"/>
      <c r="W1" s="109"/>
    </row>
    <row r="2" spans="2:23" ht="15.6" customHeight="1" x14ac:dyDescent="0.2">
      <c r="C2" s="34">
        <v>8</v>
      </c>
      <c r="D2" s="34">
        <v>3</v>
      </c>
      <c r="E2" s="34">
        <f>SUM(C2:D2)</f>
        <v>11</v>
      </c>
      <c r="I2" s="34">
        <v>12</v>
      </c>
      <c r="J2" s="34">
        <v>3</v>
      </c>
      <c r="K2" s="34">
        <f>SUBTOTAL(9,I2:J2)</f>
        <v>15</v>
      </c>
      <c r="N2" s="34">
        <v>4</v>
      </c>
      <c r="O2" s="34">
        <v>1</v>
      </c>
      <c r="P2" s="34">
        <f>SUBTOTAL(9,N2:O2)</f>
        <v>5</v>
      </c>
      <c r="S2" s="56" t="s">
        <v>111</v>
      </c>
      <c r="T2" s="110" t="s">
        <v>92</v>
      </c>
      <c r="U2" s="110"/>
    </row>
    <row r="3" spans="2:23" x14ac:dyDescent="0.2">
      <c r="S3" s="57"/>
      <c r="T3" s="58" t="s">
        <v>73</v>
      </c>
      <c r="U3" s="59" t="s">
        <v>75</v>
      </c>
    </row>
    <row r="4" spans="2:23" x14ac:dyDescent="0.2">
      <c r="S4" s="60" t="s">
        <v>91</v>
      </c>
      <c r="T4" s="60">
        <v>3</v>
      </c>
      <c r="U4" s="60">
        <v>8</v>
      </c>
    </row>
    <row r="5" spans="2:23" x14ac:dyDescent="0.2">
      <c r="S5" s="60" t="s">
        <v>100</v>
      </c>
      <c r="T5" s="60">
        <v>3</v>
      </c>
      <c r="U5" s="60">
        <v>12</v>
      </c>
    </row>
    <row r="6" spans="2:23" x14ac:dyDescent="0.2">
      <c r="S6" s="61" t="s">
        <v>110</v>
      </c>
      <c r="T6" s="60">
        <v>1</v>
      </c>
      <c r="U6" s="60">
        <v>4</v>
      </c>
    </row>
    <row r="7" spans="2:23" ht="16.149999999999999" customHeight="1" x14ac:dyDescent="0.2">
      <c r="S7" s="62" t="s">
        <v>96</v>
      </c>
      <c r="T7" s="62">
        <f>SUM(T4:T6)</f>
        <v>7</v>
      </c>
      <c r="U7" s="62">
        <f t="shared" ref="U7" si="0">SUM(U4:U6)</f>
        <v>24</v>
      </c>
    </row>
    <row r="19" spans="18:18" x14ac:dyDescent="0.2">
      <c r="R19" s="73"/>
    </row>
  </sheetData>
  <sheetProtection algorithmName="SHA-512" hashValue="QwVVJywtNf5iywXwdhFLmpmTJoJrlolxs2ZTI3oPAm021u9XKk5EleTecfPf2mSY1ttk7CZA9CKbqMEs9yjHnQ==" saltValue="1VO2RQR+HTu1NATDg7AlJw==" spinCount="100000" sheet="1" objects="1" scenarios="1"/>
  <mergeCells count="2">
    <mergeCell ref="S1:W1"/>
    <mergeCell ref="T2:U2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showGridLines="0" showRowColHeaders="0" workbookViewId="0"/>
  </sheetViews>
  <sheetFormatPr baseColWidth="10" defaultRowHeight="15" x14ac:dyDescent="0.25"/>
  <cols>
    <col min="2" max="2" width="65" bestFit="1" customWidth="1"/>
  </cols>
  <sheetData>
    <row r="2" spans="2:12" ht="18.75" x14ac:dyDescent="0.25">
      <c r="B2" s="1" t="s">
        <v>211</v>
      </c>
    </row>
    <row r="4" spans="2:12" ht="15.75" thickBot="1" x14ac:dyDescent="0.3"/>
    <row r="5" spans="2:12" ht="15.75" thickBot="1" x14ac:dyDescent="0.3">
      <c r="B5" s="93" t="s">
        <v>135</v>
      </c>
      <c r="C5" s="133" t="s">
        <v>191</v>
      </c>
      <c r="D5" s="133"/>
      <c r="E5" s="133" t="s">
        <v>136</v>
      </c>
      <c r="F5" s="133"/>
      <c r="H5" s="89"/>
      <c r="I5" s="91" t="s">
        <v>75</v>
      </c>
      <c r="J5" s="91" t="s">
        <v>73</v>
      </c>
      <c r="K5" s="91" t="s">
        <v>75</v>
      </c>
      <c r="L5" s="91" t="s">
        <v>73</v>
      </c>
    </row>
    <row r="6" spans="2:12" ht="15.75" thickBot="1" x14ac:dyDescent="0.3">
      <c r="B6" s="93"/>
      <c r="C6" s="93" t="s">
        <v>75</v>
      </c>
      <c r="D6" s="93" t="s">
        <v>73</v>
      </c>
      <c r="E6" s="93" t="s">
        <v>75</v>
      </c>
      <c r="F6" s="93" t="s">
        <v>73</v>
      </c>
      <c r="H6" s="91" t="s">
        <v>192</v>
      </c>
      <c r="I6" s="90">
        <f>C61</f>
        <v>29</v>
      </c>
      <c r="J6" s="90">
        <f>D61</f>
        <v>27</v>
      </c>
      <c r="K6" s="92">
        <f>I6/(I6+J6)</f>
        <v>0.5178571428571429</v>
      </c>
      <c r="L6" s="92">
        <f>J6/(J6+I6)</f>
        <v>0.48214285714285715</v>
      </c>
    </row>
    <row r="7" spans="2:12" x14ac:dyDescent="0.25">
      <c r="B7" s="94" t="s">
        <v>137</v>
      </c>
      <c r="C7" s="95">
        <v>1</v>
      </c>
      <c r="D7" s="95"/>
      <c r="E7" s="95">
        <v>10</v>
      </c>
      <c r="F7" s="96">
        <v>1</v>
      </c>
      <c r="H7" s="91" t="s">
        <v>193</v>
      </c>
      <c r="I7" s="90">
        <f>E61</f>
        <v>340</v>
      </c>
      <c r="J7" s="90">
        <f>F61</f>
        <v>208</v>
      </c>
      <c r="K7" s="92">
        <f>I7/(I7+J7)</f>
        <v>0.62043795620437958</v>
      </c>
      <c r="L7" s="92">
        <f>J7/(J7+I7)</f>
        <v>0.37956204379562042</v>
      </c>
    </row>
    <row r="8" spans="2:12" x14ac:dyDescent="0.25">
      <c r="B8" s="97" t="s">
        <v>138</v>
      </c>
      <c r="C8" s="98">
        <v>1</v>
      </c>
      <c r="D8" s="98"/>
      <c r="E8" s="98">
        <v>9</v>
      </c>
      <c r="F8" s="99">
        <v>1</v>
      </c>
    </row>
    <row r="9" spans="2:12" x14ac:dyDescent="0.25">
      <c r="B9" s="97" t="s">
        <v>139</v>
      </c>
      <c r="C9" s="98">
        <v>1</v>
      </c>
      <c r="D9" s="98"/>
      <c r="E9" s="98">
        <v>11</v>
      </c>
      <c r="F9" s="99">
        <v>2</v>
      </c>
    </row>
    <row r="10" spans="2:12" x14ac:dyDescent="0.25">
      <c r="B10" s="97" t="s">
        <v>140</v>
      </c>
      <c r="C10" s="98"/>
      <c r="D10" s="98">
        <v>1</v>
      </c>
      <c r="E10" s="98">
        <v>5</v>
      </c>
      <c r="F10" s="99">
        <v>2</v>
      </c>
    </row>
    <row r="11" spans="2:12" x14ac:dyDescent="0.25">
      <c r="B11" s="97" t="s">
        <v>141</v>
      </c>
      <c r="C11" s="98"/>
      <c r="D11" s="98">
        <v>1</v>
      </c>
      <c r="E11" s="98">
        <v>6</v>
      </c>
      <c r="F11" s="99">
        <v>5</v>
      </c>
    </row>
    <row r="12" spans="2:12" x14ac:dyDescent="0.25">
      <c r="B12" s="100" t="s">
        <v>142</v>
      </c>
      <c r="C12" s="98">
        <v>1</v>
      </c>
      <c r="D12" s="98"/>
      <c r="E12" s="98">
        <v>5</v>
      </c>
      <c r="F12" s="99">
        <v>2</v>
      </c>
    </row>
    <row r="13" spans="2:12" x14ac:dyDescent="0.25">
      <c r="B13" s="97" t="s">
        <v>143</v>
      </c>
      <c r="C13" s="98">
        <v>1</v>
      </c>
      <c r="D13" s="98"/>
      <c r="E13" s="98">
        <v>5</v>
      </c>
      <c r="F13" s="99">
        <v>2</v>
      </c>
    </row>
    <row r="14" spans="2:12" ht="24" x14ac:dyDescent="0.25">
      <c r="B14" s="100" t="s">
        <v>144</v>
      </c>
      <c r="C14" s="98"/>
      <c r="D14" s="98">
        <v>1</v>
      </c>
      <c r="E14" s="98">
        <v>3</v>
      </c>
      <c r="F14" s="99">
        <v>5</v>
      </c>
    </row>
    <row r="15" spans="2:12" ht="24" x14ac:dyDescent="0.25">
      <c r="B15" s="100" t="s">
        <v>145</v>
      </c>
      <c r="C15" s="98"/>
      <c r="D15" s="98">
        <v>1</v>
      </c>
      <c r="E15" s="98">
        <v>6</v>
      </c>
      <c r="F15" s="99">
        <v>6</v>
      </c>
    </row>
    <row r="16" spans="2:12" x14ac:dyDescent="0.25">
      <c r="B16" s="100" t="s">
        <v>146</v>
      </c>
      <c r="C16" s="98"/>
      <c r="D16" s="98">
        <v>1</v>
      </c>
      <c r="E16" s="98">
        <v>6</v>
      </c>
      <c r="F16" s="99">
        <v>8</v>
      </c>
    </row>
    <row r="17" spans="2:6" x14ac:dyDescent="0.25">
      <c r="B17" s="97" t="s">
        <v>147</v>
      </c>
      <c r="C17" s="98">
        <v>1</v>
      </c>
      <c r="D17" s="98"/>
      <c r="E17" s="98">
        <v>8</v>
      </c>
      <c r="F17" s="99"/>
    </row>
    <row r="18" spans="2:6" x14ac:dyDescent="0.25">
      <c r="B18" s="97" t="s">
        <v>148</v>
      </c>
      <c r="C18" s="98">
        <v>1</v>
      </c>
      <c r="D18" s="98"/>
      <c r="E18" s="98">
        <v>11</v>
      </c>
      <c r="F18" s="99">
        <v>2</v>
      </c>
    </row>
    <row r="19" spans="2:6" ht="36" x14ac:dyDescent="0.25">
      <c r="B19" s="100" t="s">
        <v>149</v>
      </c>
      <c r="C19" s="98"/>
      <c r="D19" s="98">
        <v>1</v>
      </c>
      <c r="E19" s="98">
        <v>6</v>
      </c>
      <c r="F19" s="99">
        <v>4</v>
      </c>
    </row>
    <row r="20" spans="2:6" ht="24" x14ac:dyDescent="0.25">
      <c r="B20" s="100" t="s">
        <v>150</v>
      </c>
      <c r="C20" s="98">
        <v>1</v>
      </c>
      <c r="D20" s="98"/>
      <c r="E20" s="98">
        <v>9</v>
      </c>
      <c r="F20" s="99"/>
    </row>
    <row r="21" spans="2:6" x14ac:dyDescent="0.25">
      <c r="B21" s="100" t="s">
        <v>151</v>
      </c>
      <c r="C21" s="98">
        <v>1</v>
      </c>
      <c r="D21" s="98"/>
      <c r="E21" s="98">
        <v>11</v>
      </c>
      <c r="F21" s="99">
        <v>2</v>
      </c>
    </row>
    <row r="22" spans="2:6" ht="24" x14ac:dyDescent="0.25">
      <c r="B22" s="100" t="s">
        <v>152</v>
      </c>
      <c r="C22" s="98">
        <v>1</v>
      </c>
      <c r="D22" s="98"/>
      <c r="E22" s="98">
        <v>8</v>
      </c>
      <c r="F22" s="99"/>
    </row>
    <row r="23" spans="2:6" x14ac:dyDescent="0.25">
      <c r="B23" s="100" t="s">
        <v>153</v>
      </c>
      <c r="C23" s="98">
        <v>1</v>
      </c>
      <c r="D23" s="98"/>
      <c r="E23" s="98">
        <v>5</v>
      </c>
      <c r="F23" s="99">
        <v>1</v>
      </c>
    </row>
    <row r="24" spans="2:6" x14ac:dyDescent="0.25">
      <c r="B24" s="100" t="s">
        <v>154</v>
      </c>
      <c r="C24" s="98">
        <v>1</v>
      </c>
      <c r="D24" s="98"/>
      <c r="E24" s="98">
        <v>4</v>
      </c>
      <c r="F24" s="99">
        <v>8</v>
      </c>
    </row>
    <row r="25" spans="2:6" ht="24" x14ac:dyDescent="0.25">
      <c r="B25" s="100" t="s">
        <v>155</v>
      </c>
      <c r="C25" s="98"/>
      <c r="D25" s="98">
        <v>1</v>
      </c>
      <c r="E25" s="98">
        <v>2</v>
      </c>
      <c r="F25" s="99">
        <v>4</v>
      </c>
    </row>
    <row r="26" spans="2:6" ht="24" x14ac:dyDescent="0.25">
      <c r="B26" s="100" t="s">
        <v>156</v>
      </c>
      <c r="C26" s="98"/>
      <c r="D26" s="98">
        <v>1</v>
      </c>
      <c r="E26" s="98">
        <v>6</v>
      </c>
      <c r="F26" s="99">
        <v>5</v>
      </c>
    </row>
    <row r="27" spans="2:6" ht="24" x14ac:dyDescent="0.25">
      <c r="B27" s="100" t="s">
        <v>157</v>
      </c>
      <c r="C27" s="98"/>
      <c r="D27" s="98">
        <v>1</v>
      </c>
      <c r="E27" s="98">
        <v>3</v>
      </c>
      <c r="F27" s="99">
        <v>9</v>
      </c>
    </row>
    <row r="28" spans="2:6" ht="36" x14ac:dyDescent="0.25">
      <c r="B28" s="100" t="s">
        <v>158</v>
      </c>
      <c r="C28" s="98"/>
      <c r="D28" s="98">
        <v>1</v>
      </c>
      <c r="E28" s="98">
        <v>7</v>
      </c>
      <c r="F28" s="99">
        <v>2</v>
      </c>
    </row>
    <row r="29" spans="2:6" ht="24" x14ac:dyDescent="0.25">
      <c r="B29" s="100" t="s">
        <v>159</v>
      </c>
      <c r="C29" s="98">
        <v>1</v>
      </c>
      <c r="D29" s="98">
        <v>1</v>
      </c>
      <c r="E29" s="98">
        <v>7</v>
      </c>
      <c r="F29" s="99">
        <v>6</v>
      </c>
    </row>
    <row r="30" spans="2:6" x14ac:dyDescent="0.25">
      <c r="B30" s="100" t="s">
        <v>160</v>
      </c>
      <c r="C30" s="98"/>
      <c r="D30" s="98">
        <v>1</v>
      </c>
      <c r="E30" s="98">
        <v>2</v>
      </c>
      <c r="F30" s="99">
        <v>4</v>
      </c>
    </row>
    <row r="31" spans="2:6" x14ac:dyDescent="0.25">
      <c r="B31" s="100" t="s">
        <v>161</v>
      </c>
      <c r="C31" s="98"/>
      <c r="D31" s="98">
        <v>1</v>
      </c>
      <c r="E31" s="98">
        <v>1</v>
      </c>
      <c r="F31" s="99">
        <v>6</v>
      </c>
    </row>
    <row r="32" spans="2:6" ht="36" x14ac:dyDescent="0.25">
      <c r="B32" s="100" t="s">
        <v>162</v>
      </c>
      <c r="C32" s="98"/>
      <c r="D32" s="98">
        <v>1</v>
      </c>
      <c r="E32" s="98">
        <v>1</v>
      </c>
      <c r="F32" s="99">
        <v>3</v>
      </c>
    </row>
    <row r="33" spans="2:6" ht="24" x14ac:dyDescent="0.25">
      <c r="B33" s="100" t="s">
        <v>163</v>
      </c>
      <c r="C33" s="98">
        <v>1</v>
      </c>
      <c r="D33" s="98"/>
      <c r="E33" s="98">
        <v>8</v>
      </c>
      <c r="F33" s="99">
        <v>2</v>
      </c>
    </row>
    <row r="34" spans="2:6" x14ac:dyDescent="0.25">
      <c r="B34" s="100" t="s">
        <v>164</v>
      </c>
      <c r="C34" s="98">
        <v>1</v>
      </c>
      <c r="D34" s="98"/>
      <c r="E34" s="98">
        <v>11</v>
      </c>
      <c r="F34" s="99">
        <v>7</v>
      </c>
    </row>
    <row r="35" spans="2:6" ht="24" x14ac:dyDescent="0.25">
      <c r="B35" s="100" t="s">
        <v>165</v>
      </c>
      <c r="C35" s="98">
        <v>1</v>
      </c>
      <c r="D35" s="98"/>
      <c r="E35" s="98">
        <v>13</v>
      </c>
      <c r="F35" s="99">
        <v>3</v>
      </c>
    </row>
    <row r="36" spans="2:6" ht="24" x14ac:dyDescent="0.25">
      <c r="B36" s="100" t="s">
        <v>166</v>
      </c>
      <c r="C36" s="98"/>
      <c r="D36" s="98">
        <v>1</v>
      </c>
      <c r="E36" s="98">
        <v>2</v>
      </c>
      <c r="F36" s="99">
        <v>3</v>
      </c>
    </row>
    <row r="37" spans="2:6" x14ac:dyDescent="0.25">
      <c r="B37" s="100" t="s">
        <v>167</v>
      </c>
      <c r="C37" s="98">
        <v>1</v>
      </c>
      <c r="D37" s="98"/>
      <c r="E37" s="98">
        <v>9</v>
      </c>
      <c r="F37" s="99"/>
    </row>
    <row r="38" spans="2:6" x14ac:dyDescent="0.25">
      <c r="B38" s="100" t="s">
        <v>168</v>
      </c>
      <c r="C38" s="98">
        <v>1</v>
      </c>
      <c r="D38" s="98"/>
      <c r="E38" s="98">
        <v>6</v>
      </c>
      <c r="F38" s="99">
        <v>2</v>
      </c>
    </row>
    <row r="39" spans="2:6" x14ac:dyDescent="0.25">
      <c r="B39" s="100" t="s">
        <v>169</v>
      </c>
      <c r="C39" s="98"/>
      <c r="D39" s="98">
        <v>1</v>
      </c>
      <c r="E39" s="98">
        <v>5</v>
      </c>
      <c r="F39" s="99">
        <v>7</v>
      </c>
    </row>
    <row r="40" spans="2:6" x14ac:dyDescent="0.25">
      <c r="B40" s="100" t="s">
        <v>170</v>
      </c>
      <c r="C40" s="98"/>
      <c r="D40" s="98">
        <v>1</v>
      </c>
      <c r="E40" s="98">
        <v>1</v>
      </c>
      <c r="F40" s="99">
        <v>5</v>
      </c>
    </row>
    <row r="41" spans="2:6" x14ac:dyDescent="0.25">
      <c r="B41" s="100" t="s">
        <v>171</v>
      </c>
      <c r="C41" s="98">
        <v>1</v>
      </c>
      <c r="D41" s="98"/>
      <c r="E41" s="98">
        <v>7</v>
      </c>
      <c r="F41" s="99">
        <v>6</v>
      </c>
    </row>
    <row r="42" spans="2:6" x14ac:dyDescent="0.25">
      <c r="B42" s="100" t="s">
        <v>172</v>
      </c>
      <c r="C42" s="98">
        <v>1</v>
      </c>
      <c r="D42" s="98">
        <v>1</v>
      </c>
      <c r="E42" s="98">
        <v>8</v>
      </c>
      <c r="F42" s="99">
        <v>2</v>
      </c>
    </row>
    <row r="43" spans="2:6" x14ac:dyDescent="0.25">
      <c r="B43" s="100" t="s">
        <v>173</v>
      </c>
      <c r="C43" s="98"/>
      <c r="D43" s="98">
        <v>1</v>
      </c>
      <c r="E43" s="98">
        <v>3</v>
      </c>
      <c r="F43" s="99">
        <v>3</v>
      </c>
    </row>
    <row r="44" spans="2:6" ht="24" x14ac:dyDescent="0.25">
      <c r="B44" s="100" t="s">
        <v>174</v>
      </c>
      <c r="C44" s="98">
        <v>1</v>
      </c>
      <c r="D44" s="98"/>
      <c r="E44" s="98">
        <v>11</v>
      </c>
      <c r="F44" s="99">
        <v>7</v>
      </c>
    </row>
    <row r="45" spans="2:6" ht="24" x14ac:dyDescent="0.25">
      <c r="B45" s="100" t="s">
        <v>175</v>
      </c>
      <c r="C45" s="98">
        <v>1</v>
      </c>
      <c r="D45" s="98"/>
      <c r="E45" s="98">
        <v>7</v>
      </c>
      <c r="F45" s="99">
        <v>2</v>
      </c>
    </row>
    <row r="46" spans="2:6" ht="48" x14ac:dyDescent="0.25">
      <c r="B46" s="100" t="s">
        <v>176</v>
      </c>
      <c r="C46" s="98"/>
      <c r="D46" s="98">
        <v>1</v>
      </c>
      <c r="E46" s="98">
        <v>4</v>
      </c>
      <c r="F46" s="99">
        <v>3</v>
      </c>
    </row>
    <row r="47" spans="2:6" ht="24" x14ac:dyDescent="0.25">
      <c r="B47" s="100" t="s">
        <v>177</v>
      </c>
      <c r="C47" s="98"/>
      <c r="D47" s="98">
        <v>1</v>
      </c>
      <c r="E47" s="98">
        <v>2</v>
      </c>
      <c r="F47" s="99">
        <v>7</v>
      </c>
    </row>
    <row r="48" spans="2:6" x14ac:dyDescent="0.25">
      <c r="B48" s="100" t="s">
        <v>178</v>
      </c>
      <c r="C48" s="98">
        <v>1</v>
      </c>
      <c r="D48" s="98"/>
      <c r="E48" s="98">
        <v>9</v>
      </c>
      <c r="F48" s="99">
        <v>4</v>
      </c>
    </row>
    <row r="49" spans="2:6" x14ac:dyDescent="0.25">
      <c r="B49" s="100" t="s">
        <v>179</v>
      </c>
      <c r="C49" s="98">
        <v>1</v>
      </c>
      <c r="D49" s="98"/>
      <c r="E49" s="98">
        <v>4</v>
      </c>
      <c r="F49" s="99">
        <v>3</v>
      </c>
    </row>
    <row r="50" spans="2:6" x14ac:dyDescent="0.25">
      <c r="B50" s="100" t="s">
        <v>180</v>
      </c>
      <c r="C50" s="98">
        <v>1</v>
      </c>
      <c r="D50" s="98"/>
      <c r="E50" s="98">
        <v>3</v>
      </c>
      <c r="F50" s="99">
        <v>6</v>
      </c>
    </row>
    <row r="51" spans="2:6" x14ac:dyDescent="0.25">
      <c r="B51" s="100" t="s">
        <v>181</v>
      </c>
      <c r="C51" s="98"/>
      <c r="D51" s="98">
        <v>1</v>
      </c>
      <c r="E51" s="98">
        <v>5</v>
      </c>
      <c r="F51" s="99">
        <v>5</v>
      </c>
    </row>
    <row r="52" spans="2:6" x14ac:dyDescent="0.25">
      <c r="B52" s="100" t="s">
        <v>182</v>
      </c>
      <c r="C52" s="98">
        <v>1</v>
      </c>
      <c r="D52" s="98"/>
      <c r="E52" s="98">
        <v>11</v>
      </c>
      <c r="F52" s="99">
        <v>5</v>
      </c>
    </row>
    <row r="53" spans="2:6" x14ac:dyDescent="0.25">
      <c r="B53" s="100" t="s">
        <v>183</v>
      </c>
      <c r="C53" s="98"/>
      <c r="D53" s="98">
        <v>1</v>
      </c>
      <c r="E53" s="98">
        <v>9</v>
      </c>
      <c r="F53" s="99">
        <v>7</v>
      </c>
    </row>
    <row r="54" spans="2:6" ht="24" x14ac:dyDescent="0.25">
      <c r="B54" s="100" t="s">
        <v>184</v>
      </c>
      <c r="C54" s="98"/>
      <c r="D54" s="98">
        <v>1</v>
      </c>
      <c r="E54" s="98">
        <v>7</v>
      </c>
      <c r="F54" s="99">
        <v>3</v>
      </c>
    </row>
    <row r="55" spans="2:6" x14ac:dyDescent="0.25">
      <c r="B55" s="100" t="s">
        <v>185</v>
      </c>
      <c r="C55" s="98"/>
      <c r="D55" s="98">
        <v>1</v>
      </c>
      <c r="E55" s="98">
        <v>5</v>
      </c>
      <c r="F55" s="99">
        <v>11</v>
      </c>
    </row>
    <row r="56" spans="2:6" ht="24" x14ac:dyDescent="0.25">
      <c r="B56" s="100" t="s">
        <v>186</v>
      </c>
      <c r="C56" s="98">
        <v>1</v>
      </c>
      <c r="D56" s="98"/>
      <c r="E56" s="98">
        <v>2</v>
      </c>
      <c r="F56" s="99">
        <v>3</v>
      </c>
    </row>
    <row r="57" spans="2:6" x14ac:dyDescent="0.25">
      <c r="B57" s="100" t="s">
        <v>187</v>
      </c>
      <c r="C57" s="98">
        <v>1</v>
      </c>
      <c r="D57" s="98"/>
      <c r="E57" s="98">
        <v>5</v>
      </c>
      <c r="F57" s="99">
        <v>1</v>
      </c>
    </row>
    <row r="58" spans="2:6" x14ac:dyDescent="0.25">
      <c r="B58" s="100" t="s">
        <v>188</v>
      </c>
      <c r="C58" s="98">
        <v>1</v>
      </c>
      <c r="D58" s="98"/>
      <c r="E58" s="98">
        <v>11</v>
      </c>
      <c r="F58" s="99">
        <v>5</v>
      </c>
    </row>
    <row r="59" spans="2:6" ht="24" x14ac:dyDescent="0.25">
      <c r="B59" s="100" t="s">
        <v>189</v>
      </c>
      <c r="C59" s="98"/>
      <c r="D59" s="98">
        <v>1</v>
      </c>
      <c r="E59" s="98">
        <v>7</v>
      </c>
      <c r="F59" s="99">
        <v>3</v>
      </c>
    </row>
    <row r="60" spans="2:6" x14ac:dyDescent="0.25">
      <c r="B60" s="100" t="s">
        <v>190</v>
      </c>
      <c r="C60" s="98"/>
      <c r="D60" s="98">
        <v>1</v>
      </c>
      <c r="E60" s="98">
        <v>8</v>
      </c>
      <c r="F60" s="99">
        <v>3</v>
      </c>
    </row>
    <row r="61" spans="2:6" x14ac:dyDescent="0.25">
      <c r="B61" s="101" t="s">
        <v>17</v>
      </c>
      <c r="C61" s="102">
        <f>SUM(C7:C60)</f>
        <v>29</v>
      </c>
      <c r="D61" s="102">
        <f>SUM(D7:D60)</f>
        <v>27</v>
      </c>
      <c r="E61" s="103">
        <f>SUM(E7:E60)</f>
        <v>340</v>
      </c>
      <c r="F61" s="102">
        <f>SUM(F7:F60)</f>
        <v>208</v>
      </c>
    </row>
  </sheetData>
  <sheetProtection algorithmName="SHA-512" hashValue="8S1yIv364sYXVNb+pswkWS1eTVN0BwEMlrpuXQvpfyMz84mqaSkgbQdRfPy3b+q14mAfJ2vSlz2k7hs2G5Jh0Q==" saltValue="xO5bawNZk/DJDtax5rZ7Gg==" spinCount="100000" sheet="1" objects="1" scenarios="1"/>
  <mergeCells count="2">
    <mergeCell ref="C5:D5"/>
    <mergeCell ref="E5:F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showGridLines="0" showRowColHeaders="0" workbookViewId="0"/>
  </sheetViews>
  <sheetFormatPr baseColWidth="10" defaultRowHeight="15" x14ac:dyDescent="0.25"/>
  <cols>
    <col min="2" max="2" width="56" bestFit="1" customWidth="1"/>
  </cols>
  <sheetData>
    <row r="1" spans="1:16384" ht="18.75" x14ac:dyDescent="0.25">
      <c r="A1" s="1"/>
      <c r="B1" s="1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4" spans="1:16384" x14ac:dyDescent="0.25">
      <c r="B4" s="108" t="s">
        <v>194</v>
      </c>
      <c r="C4" s="134" t="s">
        <v>195</v>
      </c>
      <c r="D4" s="134"/>
      <c r="G4" s="89"/>
      <c r="H4" s="91" t="s">
        <v>75</v>
      </c>
      <c r="I4" s="91" t="s">
        <v>73</v>
      </c>
      <c r="J4" s="91" t="s">
        <v>75</v>
      </c>
      <c r="K4" s="91" t="s">
        <v>73</v>
      </c>
    </row>
    <row r="5" spans="1:16384" x14ac:dyDescent="0.25">
      <c r="B5" s="108"/>
      <c r="C5" s="108" t="s">
        <v>75</v>
      </c>
      <c r="D5" s="108" t="s">
        <v>73</v>
      </c>
      <c r="G5" s="91" t="s">
        <v>208</v>
      </c>
      <c r="H5" s="90">
        <f>C73</f>
        <v>35</v>
      </c>
      <c r="I5" s="90">
        <f>D73</f>
        <v>32</v>
      </c>
      <c r="J5" s="92">
        <f>H5/(H5+I5)</f>
        <v>0.52238805970149249</v>
      </c>
      <c r="K5" s="92">
        <f>I5/(I5+H5)</f>
        <v>0.47761194029850745</v>
      </c>
    </row>
    <row r="6" spans="1:16384" x14ac:dyDescent="0.25">
      <c r="B6" s="94" t="s">
        <v>196</v>
      </c>
      <c r="C6" s="95">
        <v>0</v>
      </c>
      <c r="D6" s="95">
        <v>1</v>
      </c>
    </row>
    <row r="7" spans="1:16384" x14ac:dyDescent="0.25">
      <c r="B7" s="94" t="s">
        <v>197</v>
      </c>
      <c r="C7" s="95">
        <v>1</v>
      </c>
      <c r="D7" s="95">
        <v>0</v>
      </c>
    </row>
    <row r="8" spans="1:16384" x14ac:dyDescent="0.25">
      <c r="B8" s="94" t="s">
        <v>198</v>
      </c>
      <c r="C8" s="95">
        <v>0</v>
      </c>
      <c r="D8" s="95">
        <v>1</v>
      </c>
    </row>
    <row r="9" spans="1:16384" x14ac:dyDescent="0.25">
      <c r="B9" s="94" t="s">
        <v>197</v>
      </c>
      <c r="C9" s="95">
        <v>1</v>
      </c>
      <c r="D9" s="95">
        <v>0</v>
      </c>
    </row>
    <row r="10" spans="1:16384" x14ac:dyDescent="0.25">
      <c r="B10" s="94" t="s">
        <v>199</v>
      </c>
      <c r="C10" s="95">
        <v>0</v>
      </c>
      <c r="D10" s="95">
        <v>1</v>
      </c>
    </row>
    <row r="11" spans="1:16384" x14ac:dyDescent="0.25">
      <c r="B11" s="94" t="s">
        <v>200</v>
      </c>
      <c r="C11" s="95">
        <v>0</v>
      </c>
      <c r="D11" s="95">
        <v>1</v>
      </c>
    </row>
    <row r="12" spans="1:16384" x14ac:dyDescent="0.25">
      <c r="B12" s="94" t="s">
        <v>200</v>
      </c>
      <c r="C12" s="95">
        <v>0</v>
      </c>
      <c r="D12" s="95">
        <v>1</v>
      </c>
    </row>
    <row r="13" spans="1:16384" x14ac:dyDescent="0.25">
      <c r="B13" s="94" t="s">
        <v>201</v>
      </c>
      <c r="C13" s="95">
        <v>0</v>
      </c>
      <c r="D13" s="95">
        <v>1</v>
      </c>
    </row>
    <row r="14" spans="1:16384" x14ac:dyDescent="0.25">
      <c r="B14" s="94" t="s">
        <v>197</v>
      </c>
      <c r="C14" s="95">
        <v>1</v>
      </c>
      <c r="D14" s="95">
        <v>0</v>
      </c>
    </row>
    <row r="15" spans="1:16384" x14ac:dyDescent="0.25">
      <c r="B15" s="94" t="s">
        <v>197</v>
      </c>
      <c r="C15" s="95">
        <v>1</v>
      </c>
      <c r="D15" s="95">
        <v>0</v>
      </c>
    </row>
    <row r="16" spans="1:16384" x14ac:dyDescent="0.25">
      <c r="B16" s="94" t="s">
        <v>202</v>
      </c>
      <c r="C16" s="95">
        <v>1</v>
      </c>
      <c r="D16" s="95">
        <v>0</v>
      </c>
    </row>
    <row r="17" spans="2:4" x14ac:dyDescent="0.25">
      <c r="B17" s="94" t="s">
        <v>203</v>
      </c>
      <c r="C17" s="95">
        <v>1</v>
      </c>
      <c r="D17" s="95">
        <v>0</v>
      </c>
    </row>
    <row r="18" spans="2:4" x14ac:dyDescent="0.25">
      <c r="B18" s="94" t="s">
        <v>201</v>
      </c>
      <c r="C18" s="95">
        <v>1</v>
      </c>
      <c r="D18" s="95">
        <v>0</v>
      </c>
    </row>
    <row r="19" spans="2:4" x14ac:dyDescent="0.25">
      <c r="B19" s="94" t="s">
        <v>199</v>
      </c>
      <c r="C19" s="95">
        <v>0</v>
      </c>
      <c r="D19" s="95">
        <v>1</v>
      </c>
    </row>
    <row r="20" spans="2:4" x14ac:dyDescent="0.25">
      <c r="B20" s="94" t="s">
        <v>202</v>
      </c>
      <c r="C20" s="95">
        <v>1</v>
      </c>
      <c r="D20" s="95">
        <v>0</v>
      </c>
    </row>
    <row r="21" spans="2:4" x14ac:dyDescent="0.25">
      <c r="B21" s="94" t="s">
        <v>199</v>
      </c>
      <c r="C21" s="95">
        <v>0</v>
      </c>
      <c r="D21" s="95">
        <v>1</v>
      </c>
    </row>
    <row r="22" spans="2:4" x14ac:dyDescent="0.25">
      <c r="B22" s="94" t="s">
        <v>197</v>
      </c>
      <c r="C22" s="95">
        <v>1</v>
      </c>
      <c r="D22" s="95">
        <v>0</v>
      </c>
    </row>
    <row r="23" spans="2:4" x14ac:dyDescent="0.25">
      <c r="B23" s="94" t="s">
        <v>203</v>
      </c>
      <c r="C23" s="95">
        <v>1</v>
      </c>
      <c r="D23" s="95">
        <v>0</v>
      </c>
    </row>
    <row r="24" spans="2:4" x14ac:dyDescent="0.25">
      <c r="B24" s="94" t="s">
        <v>197</v>
      </c>
      <c r="C24" s="95">
        <v>1</v>
      </c>
      <c r="D24" s="95">
        <v>0</v>
      </c>
    </row>
    <row r="25" spans="2:4" x14ac:dyDescent="0.25">
      <c r="B25" s="94" t="s">
        <v>197</v>
      </c>
      <c r="C25" s="95">
        <v>1</v>
      </c>
      <c r="D25" s="95">
        <v>0</v>
      </c>
    </row>
    <row r="26" spans="2:4" x14ac:dyDescent="0.25">
      <c r="B26" s="94" t="s">
        <v>202</v>
      </c>
      <c r="C26" s="95">
        <v>1</v>
      </c>
      <c r="D26" s="95">
        <v>0</v>
      </c>
    </row>
    <row r="27" spans="2:4" x14ac:dyDescent="0.25">
      <c r="B27" s="94" t="s">
        <v>196</v>
      </c>
      <c r="C27" s="95">
        <v>1</v>
      </c>
      <c r="D27" s="95">
        <v>0</v>
      </c>
    </row>
    <row r="28" spans="2:4" x14ac:dyDescent="0.25">
      <c r="B28" s="94" t="s">
        <v>196</v>
      </c>
      <c r="C28" s="95">
        <v>1</v>
      </c>
      <c r="D28" s="95">
        <v>0</v>
      </c>
    </row>
    <row r="29" spans="2:4" x14ac:dyDescent="0.25">
      <c r="B29" s="94" t="s">
        <v>203</v>
      </c>
      <c r="C29" s="95">
        <v>1</v>
      </c>
      <c r="D29" s="95">
        <v>0</v>
      </c>
    </row>
    <row r="30" spans="2:4" x14ac:dyDescent="0.25">
      <c r="B30" s="94" t="s">
        <v>204</v>
      </c>
      <c r="C30" s="95">
        <v>0</v>
      </c>
      <c r="D30" s="95">
        <v>1</v>
      </c>
    </row>
    <row r="31" spans="2:4" x14ac:dyDescent="0.25">
      <c r="B31" s="94" t="s">
        <v>197</v>
      </c>
      <c r="C31" s="95">
        <v>0</v>
      </c>
      <c r="D31" s="95">
        <v>1</v>
      </c>
    </row>
    <row r="32" spans="2:4" x14ac:dyDescent="0.25">
      <c r="B32" s="94" t="s">
        <v>205</v>
      </c>
      <c r="C32" s="95">
        <v>0</v>
      </c>
      <c r="D32" s="95">
        <v>1</v>
      </c>
    </row>
    <row r="33" spans="2:4" x14ac:dyDescent="0.25">
      <c r="B33" s="94" t="s">
        <v>197</v>
      </c>
      <c r="C33" s="95">
        <v>0</v>
      </c>
      <c r="D33" s="95">
        <v>1</v>
      </c>
    </row>
    <row r="34" spans="2:4" x14ac:dyDescent="0.25">
      <c r="B34" s="94" t="s">
        <v>197</v>
      </c>
      <c r="C34" s="95">
        <v>1</v>
      </c>
      <c r="D34" s="95">
        <v>0</v>
      </c>
    </row>
    <row r="35" spans="2:4" x14ac:dyDescent="0.25">
      <c r="B35" s="94" t="s">
        <v>204</v>
      </c>
      <c r="C35" s="95">
        <v>1</v>
      </c>
      <c r="D35" s="95">
        <v>0</v>
      </c>
    </row>
    <row r="36" spans="2:4" x14ac:dyDescent="0.25">
      <c r="B36" s="94" t="s">
        <v>199</v>
      </c>
      <c r="C36" s="95">
        <v>0</v>
      </c>
      <c r="D36" s="95">
        <v>1</v>
      </c>
    </row>
    <row r="37" spans="2:4" x14ac:dyDescent="0.25">
      <c r="B37" s="94" t="s">
        <v>202</v>
      </c>
      <c r="C37" s="95">
        <v>0</v>
      </c>
      <c r="D37" s="95">
        <v>1</v>
      </c>
    </row>
    <row r="38" spans="2:4" x14ac:dyDescent="0.25">
      <c r="B38" s="94" t="s">
        <v>199</v>
      </c>
      <c r="C38" s="95">
        <v>1</v>
      </c>
      <c r="D38" s="95">
        <v>0</v>
      </c>
    </row>
    <row r="39" spans="2:4" x14ac:dyDescent="0.25">
      <c r="B39" s="94" t="s">
        <v>197</v>
      </c>
      <c r="C39" s="95">
        <v>0</v>
      </c>
      <c r="D39" s="95">
        <v>1</v>
      </c>
    </row>
    <row r="40" spans="2:4" x14ac:dyDescent="0.25">
      <c r="B40" s="94" t="s">
        <v>199</v>
      </c>
      <c r="C40" s="95">
        <v>0</v>
      </c>
      <c r="D40" s="95">
        <v>1</v>
      </c>
    </row>
    <row r="41" spans="2:4" x14ac:dyDescent="0.25">
      <c r="B41" s="94" t="s">
        <v>204</v>
      </c>
      <c r="C41" s="95">
        <v>1</v>
      </c>
      <c r="D41" s="95">
        <v>0</v>
      </c>
    </row>
    <row r="42" spans="2:4" x14ac:dyDescent="0.25">
      <c r="B42" s="94" t="s">
        <v>206</v>
      </c>
      <c r="C42" s="95">
        <v>1</v>
      </c>
      <c r="D42" s="95">
        <v>0</v>
      </c>
    </row>
    <row r="43" spans="2:4" x14ac:dyDescent="0.25">
      <c r="B43" s="94" t="s">
        <v>200</v>
      </c>
      <c r="C43" s="95">
        <v>0</v>
      </c>
      <c r="D43" s="95">
        <v>1</v>
      </c>
    </row>
    <row r="44" spans="2:4" x14ac:dyDescent="0.25">
      <c r="B44" s="94" t="s">
        <v>196</v>
      </c>
      <c r="C44" s="95">
        <v>1</v>
      </c>
      <c r="D44" s="95">
        <v>0</v>
      </c>
    </row>
    <row r="45" spans="2:4" x14ac:dyDescent="0.25">
      <c r="B45" s="94" t="s">
        <v>199</v>
      </c>
      <c r="C45" s="95">
        <v>0</v>
      </c>
      <c r="D45" s="95">
        <v>1</v>
      </c>
    </row>
    <row r="46" spans="2:4" x14ac:dyDescent="0.25">
      <c r="B46" s="94" t="s">
        <v>206</v>
      </c>
      <c r="C46" s="95">
        <v>0</v>
      </c>
      <c r="D46" s="95">
        <v>1</v>
      </c>
    </row>
    <row r="47" spans="2:4" x14ac:dyDescent="0.25">
      <c r="B47" s="94" t="s">
        <v>207</v>
      </c>
      <c r="C47" s="95">
        <v>0</v>
      </c>
      <c r="D47" s="95">
        <v>1</v>
      </c>
    </row>
    <row r="48" spans="2:4" x14ac:dyDescent="0.25">
      <c r="B48" s="94" t="s">
        <v>197</v>
      </c>
      <c r="C48" s="95">
        <v>0</v>
      </c>
      <c r="D48" s="95">
        <v>1</v>
      </c>
    </row>
    <row r="49" spans="2:4" x14ac:dyDescent="0.25">
      <c r="B49" s="94" t="s">
        <v>197</v>
      </c>
      <c r="C49" s="95">
        <v>1</v>
      </c>
      <c r="D49" s="95">
        <v>0</v>
      </c>
    </row>
    <row r="50" spans="2:4" x14ac:dyDescent="0.25">
      <c r="B50" s="94" t="s">
        <v>199</v>
      </c>
      <c r="C50" s="95">
        <v>0</v>
      </c>
      <c r="D50" s="95">
        <v>1</v>
      </c>
    </row>
    <row r="51" spans="2:4" x14ac:dyDescent="0.25">
      <c r="B51" s="94" t="s">
        <v>203</v>
      </c>
      <c r="C51" s="95">
        <v>0</v>
      </c>
      <c r="D51" s="95">
        <v>1</v>
      </c>
    </row>
    <row r="52" spans="2:4" x14ac:dyDescent="0.25">
      <c r="B52" s="94" t="s">
        <v>199</v>
      </c>
      <c r="C52" s="95">
        <v>1</v>
      </c>
      <c r="D52" s="95">
        <v>0</v>
      </c>
    </row>
    <row r="53" spans="2:4" x14ac:dyDescent="0.25">
      <c r="B53" s="94" t="s">
        <v>197</v>
      </c>
      <c r="C53" s="95">
        <v>1</v>
      </c>
      <c r="D53" s="95">
        <v>0</v>
      </c>
    </row>
    <row r="54" spans="2:4" x14ac:dyDescent="0.25">
      <c r="B54" s="94" t="s">
        <v>200</v>
      </c>
      <c r="C54" s="95">
        <v>1</v>
      </c>
      <c r="D54" s="95">
        <v>0</v>
      </c>
    </row>
    <row r="55" spans="2:4" x14ac:dyDescent="0.25">
      <c r="B55" s="94" t="s">
        <v>197</v>
      </c>
      <c r="C55" s="95">
        <v>0</v>
      </c>
      <c r="D55" s="95">
        <v>1</v>
      </c>
    </row>
    <row r="56" spans="2:4" x14ac:dyDescent="0.25">
      <c r="B56" s="94" t="s">
        <v>199</v>
      </c>
      <c r="C56" s="95">
        <v>1</v>
      </c>
      <c r="D56" s="95">
        <v>0</v>
      </c>
    </row>
    <row r="57" spans="2:4" x14ac:dyDescent="0.25">
      <c r="B57" s="94" t="s">
        <v>203</v>
      </c>
      <c r="C57" s="95">
        <v>0</v>
      </c>
      <c r="D57" s="95">
        <v>1</v>
      </c>
    </row>
    <row r="58" spans="2:4" x14ac:dyDescent="0.25">
      <c r="B58" s="94" t="s">
        <v>205</v>
      </c>
      <c r="C58" s="95">
        <v>0</v>
      </c>
      <c r="D58" s="95">
        <v>1</v>
      </c>
    </row>
    <row r="59" spans="2:4" x14ac:dyDescent="0.25">
      <c r="B59" s="94" t="s">
        <v>197</v>
      </c>
      <c r="C59" s="95">
        <v>1</v>
      </c>
      <c r="D59" s="95">
        <v>0</v>
      </c>
    </row>
    <row r="60" spans="2:4" x14ac:dyDescent="0.25">
      <c r="B60" s="94" t="s">
        <v>199</v>
      </c>
      <c r="C60" s="95">
        <v>1</v>
      </c>
      <c r="D60" s="95">
        <v>0</v>
      </c>
    </row>
    <row r="61" spans="2:4" x14ac:dyDescent="0.25">
      <c r="B61" s="94" t="s">
        <v>204</v>
      </c>
      <c r="C61" s="95">
        <v>0</v>
      </c>
      <c r="D61" s="95">
        <v>1</v>
      </c>
    </row>
    <row r="62" spans="2:4" x14ac:dyDescent="0.25">
      <c r="B62" s="94" t="s">
        <v>206</v>
      </c>
      <c r="C62" s="95">
        <v>0</v>
      </c>
      <c r="D62" s="95">
        <v>1</v>
      </c>
    </row>
    <row r="63" spans="2:4" x14ac:dyDescent="0.25">
      <c r="B63" s="94" t="s">
        <v>197</v>
      </c>
      <c r="C63" s="95">
        <v>1</v>
      </c>
      <c r="D63" s="95">
        <v>0</v>
      </c>
    </row>
    <row r="64" spans="2:4" x14ac:dyDescent="0.25">
      <c r="B64" s="94" t="s">
        <v>197</v>
      </c>
      <c r="C64" s="95">
        <v>1</v>
      </c>
      <c r="D64" s="95">
        <v>0</v>
      </c>
    </row>
    <row r="65" spans="2:4" x14ac:dyDescent="0.25">
      <c r="B65" s="94" t="s">
        <v>197</v>
      </c>
      <c r="C65" s="95">
        <v>0</v>
      </c>
      <c r="D65" s="95">
        <v>1</v>
      </c>
    </row>
    <row r="66" spans="2:4" x14ac:dyDescent="0.25">
      <c r="B66" s="94" t="s">
        <v>199</v>
      </c>
      <c r="C66" s="95">
        <v>0</v>
      </c>
      <c r="D66" s="95">
        <v>1</v>
      </c>
    </row>
    <row r="67" spans="2:4" x14ac:dyDescent="0.25">
      <c r="B67" s="94" t="s">
        <v>201</v>
      </c>
      <c r="C67" s="95">
        <v>1</v>
      </c>
      <c r="D67" s="95">
        <v>0</v>
      </c>
    </row>
    <row r="68" spans="2:4" x14ac:dyDescent="0.25">
      <c r="B68" s="94" t="s">
        <v>202</v>
      </c>
      <c r="C68" s="95">
        <v>1</v>
      </c>
      <c r="D68" s="95">
        <v>0</v>
      </c>
    </row>
    <row r="69" spans="2:4" x14ac:dyDescent="0.25">
      <c r="B69" s="94" t="s">
        <v>196</v>
      </c>
      <c r="C69" s="95">
        <v>0</v>
      </c>
      <c r="D69" s="95">
        <v>1</v>
      </c>
    </row>
    <row r="70" spans="2:4" x14ac:dyDescent="0.25">
      <c r="B70" s="94" t="s">
        <v>199</v>
      </c>
      <c r="C70" s="95">
        <v>1</v>
      </c>
      <c r="D70" s="95">
        <v>0</v>
      </c>
    </row>
    <row r="71" spans="2:4" x14ac:dyDescent="0.25">
      <c r="B71" s="94" t="s">
        <v>197</v>
      </c>
      <c r="C71" s="95">
        <v>0</v>
      </c>
      <c r="D71" s="95">
        <v>1</v>
      </c>
    </row>
    <row r="72" spans="2:4" x14ac:dyDescent="0.25">
      <c r="B72" s="104" t="s">
        <v>207</v>
      </c>
      <c r="C72" s="105">
        <v>1</v>
      </c>
      <c r="D72" s="105">
        <v>0</v>
      </c>
    </row>
    <row r="73" spans="2:4" x14ac:dyDescent="0.25">
      <c r="B73" s="106" t="s">
        <v>17</v>
      </c>
      <c r="C73" s="107">
        <f>SUM(C6:C72)</f>
        <v>35</v>
      </c>
      <c r="D73" s="107">
        <f>SUM(D6:D72)</f>
        <v>32</v>
      </c>
    </row>
  </sheetData>
  <sheetProtection algorithmName="SHA-512" hashValue="BQosELA3rtqNWc0M64v/+zeItbeGtSkf0jW+m0QkXSAf3Gn/A6Fg0CZsfWFZvLXsf/mIyAgFYiw40AwjG2Yfug==" saltValue="0Q/UKH5p/jrxyPAMPboghw==" spinCount="100000" sheet="1" objects="1" scenarios="1"/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showGridLines="0" showRowColHeaders="0" workbookViewId="0">
      <selection activeCell="W36" sqref="W36"/>
    </sheetView>
  </sheetViews>
  <sheetFormatPr baseColWidth="10" defaultRowHeight="15" x14ac:dyDescent="0.25"/>
  <cols>
    <col min="1" max="1" width="3.7109375" customWidth="1"/>
    <col min="2" max="2" width="30.7109375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4" max="14" width="30.7109375" customWidth="1"/>
    <col min="19" max="19" width="37.28515625" customWidth="1"/>
    <col min="23" max="23" width="28" customWidth="1"/>
  </cols>
  <sheetData>
    <row r="1" spans="2:23" ht="40.9" customHeight="1" x14ac:dyDescent="0.25">
      <c r="B1" s="33" t="s">
        <v>74</v>
      </c>
      <c r="C1" s="63" t="s">
        <v>75</v>
      </c>
      <c r="D1" s="64" t="s">
        <v>73</v>
      </c>
      <c r="E1" s="31" t="s">
        <v>76</v>
      </c>
      <c r="F1" s="65"/>
      <c r="G1" s="65"/>
      <c r="H1" s="32"/>
      <c r="I1" s="66" t="s">
        <v>77</v>
      </c>
      <c r="J1" s="29" t="s">
        <v>75</v>
      </c>
      <c r="K1" s="30" t="s">
        <v>73</v>
      </c>
      <c r="L1" s="31" t="s">
        <v>31</v>
      </c>
      <c r="M1" s="32"/>
      <c r="N1" s="66" t="s">
        <v>78</v>
      </c>
      <c r="O1" s="29" t="s">
        <v>75</v>
      </c>
      <c r="P1" s="30" t="s">
        <v>73</v>
      </c>
      <c r="Q1" s="31" t="s">
        <v>31</v>
      </c>
      <c r="R1" s="32"/>
      <c r="S1" s="67" t="s">
        <v>90</v>
      </c>
      <c r="T1" s="29" t="s">
        <v>75</v>
      </c>
      <c r="U1" s="30" t="s">
        <v>73</v>
      </c>
      <c r="V1" s="31" t="s">
        <v>31</v>
      </c>
      <c r="W1" s="39"/>
    </row>
    <row r="2" spans="2:23" x14ac:dyDescent="0.25">
      <c r="B2" s="68"/>
      <c r="C2" s="34">
        <v>12</v>
      </c>
      <c r="D2" s="34">
        <v>5</v>
      </c>
      <c r="E2" s="34">
        <f>C2+D2</f>
        <v>17</v>
      </c>
      <c r="F2" s="69"/>
      <c r="G2" s="69"/>
      <c r="H2" s="32"/>
      <c r="I2" s="32"/>
      <c r="J2" s="70">
        <v>31</v>
      </c>
      <c r="K2" s="70">
        <v>15</v>
      </c>
      <c r="L2" s="70">
        <f>J2+K2</f>
        <v>46</v>
      </c>
      <c r="M2" s="32"/>
      <c r="N2" s="68"/>
      <c r="O2" s="34">
        <v>10</v>
      </c>
      <c r="P2" s="34">
        <v>17</v>
      </c>
      <c r="Q2" s="34">
        <f>O2+P2</f>
        <v>27</v>
      </c>
      <c r="R2" s="32"/>
      <c r="S2" s="68"/>
      <c r="T2" s="34">
        <v>5</v>
      </c>
      <c r="U2" s="34">
        <v>5</v>
      </c>
      <c r="V2" s="34">
        <v>10</v>
      </c>
    </row>
    <row r="19" spans="23:23" ht="35.450000000000003" customHeight="1" x14ac:dyDescent="0.25"/>
    <row r="21" spans="23:23" ht="24.75" x14ac:dyDescent="0.25">
      <c r="W21" s="71" t="s">
        <v>89</v>
      </c>
    </row>
    <row r="22" spans="23:23" x14ac:dyDescent="0.25">
      <c r="W22" s="72" t="s">
        <v>11</v>
      </c>
    </row>
    <row r="23" spans="23:23" x14ac:dyDescent="0.25">
      <c r="W23" s="72" t="s">
        <v>82</v>
      </c>
    </row>
    <row r="24" spans="23:23" x14ac:dyDescent="0.25">
      <c r="W24" s="72" t="s">
        <v>83</v>
      </c>
    </row>
    <row r="25" spans="23:23" x14ac:dyDescent="0.25">
      <c r="W25" s="72" t="s">
        <v>84</v>
      </c>
    </row>
    <row r="26" spans="23:23" x14ac:dyDescent="0.25">
      <c r="W26" s="72" t="s">
        <v>85</v>
      </c>
    </row>
    <row r="27" spans="23:23" x14ac:dyDescent="0.25">
      <c r="W27" s="72" t="s">
        <v>86</v>
      </c>
    </row>
    <row r="28" spans="23:23" x14ac:dyDescent="0.25">
      <c r="W28" s="72" t="s">
        <v>12</v>
      </c>
    </row>
    <row r="29" spans="23:23" x14ac:dyDescent="0.25">
      <c r="W29" s="72" t="s">
        <v>87</v>
      </c>
    </row>
    <row r="30" spans="23:23" x14ac:dyDescent="0.25">
      <c r="W30" s="72" t="s">
        <v>88</v>
      </c>
    </row>
    <row r="31" spans="23:23" x14ac:dyDescent="0.25">
      <c r="W31" s="72" t="s">
        <v>99</v>
      </c>
    </row>
  </sheetData>
  <sheetProtection algorithmName="SHA-512" hashValue="gqB2vsBDbrRKCAQbRQ9ex760UfWK9ne4otdZdMi63Uz1XPQhD7YJaS89vo+MtPL3ZDjsuRG+VcV3xminNMdK9g==" saltValue="OMCptgnhx4tDGyRt6k6Niw==" spinCount="100000" sheet="1" objects="1" scenarios="1"/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0"/>
  <sheetViews>
    <sheetView showGridLines="0" showRowColHeaders="0" workbookViewId="0">
      <selection activeCell="C6" sqref="C6"/>
    </sheetView>
  </sheetViews>
  <sheetFormatPr baseColWidth="10" defaultRowHeight="15" x14ac:dyDescent="0.25"/>
  <cols>
    <col min="2" max="2" width="4.5703125" customWidth="1"/>
    <col min="3" max="3" width="17.85546875" customWidth="1"/>
    <col min="17" max="17" width="5.140625" customWidth="1"/>
    <col min="18" max="18" width="3.140625" customWidth="1"/>
    <col min="19" max="19" width="16.28515625" customWidth="1"/>
    <col min="20" max="20" width="0.28515625" customWidth="1"/>
    <col min="21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7.85546875" customWidth="1"/>
    <col min="74" max="83" width="5.7109375" customWidth="1"/>
    <col min="91" max="91" width="3.140625" customWidth="1"/>
    <col min="92" max="92" width="5.85546875" customWidth="1"/>
  </cols>
  <sheetData>
    <row r="1" spans="1:91" ht="18.75" x14ac:dyDescent="0.25">
      <c r="C1" s="1" t="s">
        <v>24</v>
      </c>
      <c r="R1" s="8"/>
      <c r="AA1" s="8"/>
      <c r="AI1" s="8"/>
      <c r="AQ1" s="8"/>
      <c r="BE1" s="8"/>
      <c r="BS1" s="8"/>
      <c r="CM1" s="8"/>
    </row>
    <row r="4" spans="1:91" ht="22.5" customHeight="1" x14ac:dyDescent="0.25">
      <c r="C4" s="115" t="s">
        <v>112</v>
      </c>
      <c r="D4" s="116"/>
      <c r="E4" s="116"/>
      <c r="F4" s="112"/>
      <c r="G4" s="112"/>
      <c r="H4" s="6"/>
      <c r="I4" s="6"/>
      <c r="J4" s="6"/>
      <c r="K4" s="6"/>
      <c r="L4" s="6"/>
      <c r="M4" s="6"/>
      <c r="N4" s="6"/>
      <c r="O4" s="6"/>
      <c r="P4" s="6"/>
      <c r="S4" s="111" t="s">
        <v>32</v>
      </c>
      <c r="T4" s="112"/>
      <c r="U4" s="112"/>
      <c r="V4" s="112"/>
      <c r="W4" s="7"/>
      <c r="X4" s="7"/>
      <c r="Y4" s="7"/>
      <c r="Z4" s="7"/>
      <c r="AB4" s="7"/>
      <c r="AC4" s="111" t="s">
        <v>45</v>
      </c>
      <c r="AD4" s="111"/>
      <c r="AE4" s="112"/>
      <c r="AF4" s="6"/>
      <c r="AG4" s="6"/>
      <c r="AH4" s="6"/>
      <c r="AJ4" s="7"/>
      <c r="AK4" s="111" t="s">
        <v>54</v>
      </c>
      <c r="AL4" s="111"/>
      <c r="AM4" s="112"/>
      <c r="AN4" s="6"/>
      <c r="AO4" s="6"/>
      <c r="AP4" s="6"/>
      <c r="AR4" s="7"/>
      <c r="AS4" s="117" t="s">
        <v>104</v>
      </c>
      <c r="AT4" s="118"/>
      <c r="AU4" s="118"/>
      <c r="AV4" s="118"/>
      <c r="AW4" s="118"/>
      <c r="AX4" s="118"/>
      <c r="AY4" s="118"/>
      <c r="BG4" s="111" t="s">
        <v>105</v>
      </c>
      <c r="BH4" s="112"/>
      <c r="BI4" s="112"/>
      <c r="BU4" s="123" t="s">
        <v>26</v>
      </c>
      <c r="BV4" s="124"/>
      <c r="BW4" s="124"/>
      <c r="BX4" s="124"/>
      <c r="BY4" s="124"/>
      <c r="BZ4" s="124"/>
      <c r="CA4" s="124"/>
      <c r="CB4" s="124"/>
      <c r="CC4" s="124"/>
      <c r="CD4" s="124"/>
      <c r="CE4" s="124"/>
    </row>
    <row r="5" spans="1:91" x14ac:dyDescent="0.25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</row>
    <row r="6" spans="1:91" ht="18" customHeight="1" x14ac:dyDescent="0.25">
      <c r="C6" s="3" t="s">
        <v>103</v>
      </c>
      <c r="D6" s="3" t="s">
        <v>73</v>
      </c>
      <c r="E6" s="3" t="s">
        <v>75</v>
      </c>
      <c r="F6" s="3" t="s">
        <v>31</v>
      </c>
      <c r="G6" s="3" t="s">
        <v>60</v>
      </c>
      <c r="H6" s="4"/>
      <c r="I6" s="4"/>
      <c r="J6" s="4"/>
      <c r="K6" s="4"/>
      <c r="L6" s="4"/>
      <c r="M6" s="4"/>
      <c r="N6" s="4"/>
      <c r="O6" s="4"/>
      <c r="P6" s="4"/>
      <c r="S6" s="3" t="s">
        <v>16</v>
      </c>
      <c r="T6" s="3" t="s">
        <v>25</v>
      </c>
      <c r="U6" s="3" t="s">
        <v>75</v>
      </c>
      <c r="V6" s="3" t="s">
        <v>73</v>
      </c>
      <c r="W6" s="3" t="s">
        <v>31</v>
      </c>
      <c r="AC6" s="3" t="s">
        <v>16</v>
      </c>
      <c r="AD6" s="3" t="s">
        <v>44</v>
      </c>
      <c r="AE6" s="3" t="s">
        <v>73</v>
      </c>
      <c r="AF6" s="3" t="s">
        <v>61</v>
      </c>
      <c r="AG6" s="4"/>
      <c r="AH6" s="4"/>
      <c r="AK6" s="3" t="s">
        <v>16</v>
      </c>
      <c r="AL6" s="3" t="s">
        <v>44</v>
      </c>
      <c r="AM6" s="3" t="s">
        <v>75</v>
      </c>
      <c r="AN6" s="3" t="s">
        <v>61</v>
      </c>
      <c r="AO6" s="4"/>
      <c r="AP6" s="4"/>
      <c r="AS6" s="3" t="s">
        <v>103</v>
      </c>
      <c r="AT6" s="3" t="s">
        <v>73</v>
      </c>
      <c r="AU6" s="3" t="s">
        <v>75</v>
      </c>
      <c r="BG6" s="3" t="s">
        <v>103</v>
      </c>
      <c r="BH6" s="3" t="s">
        <v>73</v>
      </c>
      <c r="BI6" s="3" t="s">
        <v>75</v>
      </c>
      <c r="BU6" s="2"/>
      <c r="BV6" s="113" t="s">
        <v>27</v>
      </c>
      <c r="BW6" s="114"/>
      <c r="BX6" s="113" t="s">
        <v>30</v>
      </c>
      <c r="BY6" s="114"/>
      <c r="BZ6" s="113" t="s">
        <v>97</v>
      </c>
      <c r="CA6" s="114"/>
      <c r="CB6" s="113" t="s">
        <v>29</v>
      </c>
      <c r="CC6" s="114"/>
    </row>
    <row r="7" spans="1:91" ht="20.45" customHeight="1" x14ac:dyDescent="0.25">
      <c r="A7" s="17"/>
      <c r="B7" s="10"/>
      <c r="C7" s="5" t="s">
        <v>102</v>
      </c>
      <c r="D7" s="5">
        <v>69</v>
      </c>
      <c r="E7" s="5">
        <v>106</v>
      </c>
      <c r="F7" s="5">
        <f>D7+E7</f>
        <v>175</v>
      </c>
      <c r="G7" s="9">
        <f>D7/F7</f>
        <v>0.39428571428571429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33</v>
      </c>
      <c r="T7" s="5">
        <f>-V7</f>
        <v>-28</v>
      </c>
      <c r="U7" s="5">
        <v>7</v>
      </c>
      <c r="V7" s="5">
        <v>28</v>
      </c>
      <c r="W7" s="5">
        <f>U7+V7</f>
        <v>35</v>
      </c>
      <c r="AC7" s="5" t="s">
        <v>46</v>
      </c>
      <c r="AD7" s="9">
        <f>AE7/AF7</f>
        <v>0.8</v>
      </c>
      <c r="AE7" s="5">
        <v>28</v>
      </c>
      <c r="AF7" s="5">
        <f>AE7+U7</f>
        <v>35</v>
      </c>
      <c r="AG7" s="11"/>
      <c r="AH7" s="11"/>
      <c r="AK7" s="5" t="s">
        <v>46</v>
      </c>
      <c r="AL7" s="9">
        <f>AM7/AF7</f>
        <v>0.2</v>
      </c>
      <c r="AM7" s="5">
        <v>7</v>
      </c>
      <c r="AN7" s="5">
        <f>AF7</f>
        <v>35</v>
      </c>
      <c r="AO7" s="11"/>
      <c r="AP7" s="11"/>
      <c r="AS7" s="5" t="s">
        <v>102</v>
      </c>
      <c r="AT7" s="14">
        <v>30.36</v>
      </c>
      <c r="AU7" s="14">
        <v>32.93</v>
      </c>
      <c r="BG7" s="5" t="s">
        <v>102</v>
      </c>
      <c r="BH7" s="5">
        <v>57.38</v>
      </c>
      <c r="BI7" s="5">
        <v>60.78</v>
      </c>
      <c r="BU7" s="3" t="s">
        <v>103</v>
      </c>
      <c r="BV7" s="3" t="s">
        <v>73</v>
      </c>
      <c r="BW7" s="3" t="s">
        <v>75</v>
      </c>
      <c r="BX7" s="3" t="s">
        <v>73</v>
      </c>
      <c r="BY7" s="3" t="s">
        <v>75</v>
      </c>
      <c r="BZ7" s="3" t="s">
        <v>73</v>
      </c>
      <c r="CA7" s="3" t="s">
        <v>75</v>
      </c>
      <c r="CB7" s="3" t="s">
        <v>73</v>
      </c>
      <c r="CC7" s="3" t="s">
        <v>75</v>
      </c>
      <c r="CG7" s="3" t="s">
        <v>31</v>
      </c>
      <c r="CH7" s="3" t="s">
        <v>73</v>
      </c>
      <c r="CI7" s="3" t="s">
        <v>75</v>
      </c>
    </row>
    <row r="8" spans="1:91" x14ac:dyDescent="0.25">
      <c r="A8" s="17"/>
      <c r="B8" s="10"/>
      <c r="C8" s="5" t="s">
        <v>2</v>
      </c>
      <c r="D8" s="5">
        <v>268</v>
      </c>
      <c r="E8" s="5">
        <v>169</v>
      </c>
      <c r="F8" s="5">
        <f t="shared" ref="F8:F24" si="0">D8+E8</f>
        <v>437</v>
      </c>
      <c r="G8" s="9">
        <f t="shared" ref="G8:G24" si="1">D8/F8</f>
        <v>0.61327231121281467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34</v>
      </c>
      <c r="T8" s="5">
        <f t="shared" ref="T8:T15" si="2">-V8</f>
        <v>-150</v>
      </c>
      <c r="U8" s="5">
        <v>45</v>
      </c>
      <c r="V8" s="5">
        <v>150</v>
      </c>
      <c r="W8" s="5">
        <f t="shared" ref="W8:W15" si="3">U8+V8</f>
        <v>195</v>
      </c>
      <c r="AC8" s="5" t="s">
        <v>47</v>
      </c>
      <c r="AD8" s="9">
        <f t="shared" ref="AD8:AD12" si="4">AE8/AF8</f>
        <v>0.7619893428063943</v>
      </c>
      <c r="AE8" s="5">
        <v>429</v>
      </c>
      <c r="AF8" s="5">
        <f>AE8+U8+U9</f>
        <v>563</v>
      </c>
      <c r="AG8" s="11"/>
      <c r="AH8" s="11"/>
      <c r="AK8" s="5" t="s">
        <v>47</v>
      </c>
      <c r="AL8" s="9">
        <f>AM8/AF8</f>
        <v>0.23801065719360567</v>
      </c>
      <c r="AM8" s="5">
        <v>134</v>
      </c>
      <c r="AN8" s="5">
        <f>AF8</f>
        <v>563</v>
      </c>
      <c r="AO8" s="11"/>
      <c r="AP8" s="11"/>
      <c r="AS8" s="5" t="s">
        <v>2</v>
      </c>
      <c r="AT8" s="14">
        <v>16.04</v>
      </c>
      <c r="AU8" s="14">
        <v>21.6</v>
      </c>
      <c r="BG8" s="5" t="s">
        <v>2</v>
      </c>
      <c r="BH8" s="5">
        <v>45.7</v>
      </c>
      <c r="BI8" s="5">
        <v>51.41</v>
      </c>
      <c r="BU8" s="5" t="s">
        <v>106</v>
      </c>
      <c r="BV8" s="5">
        <v>8</v>
      </c>
      <c r="BW8" s="5">
        <v>23</v>
      </c>
      <c r="BX8" s="26"/>
      <c r="BY8" s="26"/>
      <c r="BZ8" s="5"/>
      <c r="CA8" s="5">
        <v>2</v>
      </c>
      <c r="CB8" s="26"/>
      <c r="CC8" s="26"/>
      <c r="CG8" s="27">
        <f>CH8+CI8</f>
        <v>123</v>
      </c>
      <c r="CH8" s="27">
        <v>46</v>
      </c>
      <c r="CI8" s="27">
        <v>77</v>
      </c>
    </row>
    <row r="9" spans="1:91" x14ac:dyDescent="0.25">
      <c r="A9" s="17"/>
      <c r="B9" s="10"/>
      <c r="C9" s="5" t="s">
        <v>3</v>
      </c>
      <c r="D9" s="5">
        <v>40</v>
      </c>
      <c r="E9" s="5">
        <v>23</v>
      </c>
      <c r="F9" s="5">
        <f t="shared" si="0"/>
        <v>63</v>
      </c>
      <c r="G9" s="9">
        <f t="shared" si="1"/>
        <v>0.63492063492063489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35</v>
      </c>
      <c r="T9" s="5">
        <f t="shared" si="2"/>
        <v>-279</v>
      </c>
      <c r="U9" s="5">
        <v>89</v>
      </c>
      <c r="V9" s="5">
        <v>279</v>
      </c>
      <c r="W9" s="5">
        <f t="shared" si="3"/>
        <v>368</v>
      </c>
      <c r="X9" s="10"/>
      <c r="AC9" s="5" t="s">
        <v>19</v>
      </c>
      <c r="AD9" s="9">
        <f t="shared" si="4"/>
        <v>0.70818505338078297</v>
      </c>
      <c r="AE9" s="5">
        <v>597</v>
      </c>
      <c r="AF9" s="5">
        <f>AE9+U10+U11</f>
        <v>843</v>
      </c>
      <c r="AG9" s="11"/>
      <c r="AH9" s="11"/>
      <c r="AK9" s="5" t="s">
        <v>19</v>
      </c>
      <c r="AL9" s="9">
        <f>AM9/AF9</f>
        <v>0.29181494661921709</v>
      </c>
      <c r="AM9" s="5">
        <v>246</v>
      </c>
      <c r="AN9" s="5">
        <f>AF9</f>
        <v>843</v>
      </c>
      <c r="AO9" s="11"/>
      <c r="AP9" s="11"/>
      <c r="AS9" s="5" t="s">
        <v>3</v>
      </c>
      <c r="AT9" s="14">
        <v>22.6</v>
      </c>
      <c r="AU9" s="14">
        <v>30.17</v>
      </c>
      <c r="BG9" s="5" t="s">
        <v>3</v>
      </c>
      <c r="BH9" s="5">
        <v>51.93</v>
      </c>
      <c r="BI9" s="5">
        <v>58.96</v>
      </c>
      <c r="BU9" s="5" t="s">
        <v>2</v>
      </c>
      <c r="BV9" s="5"/>
      <c r="BW9" s="5"/>
      <c r="BX9" s="5">
        <v>1</v>
      </c>
      <c r="BY9" s="5"/>
      <c r="BZ9" s="5">
        <v>1</v>
      </c>
      <c r="CA9" s="5">
        <v>7</v>
      </c>
      <c r="CB9" s="5">
        <v>2</v>
      </c>
      <c r="CC9" s="5">
        <v>4</v>
      </c>
    </row>
    <row r="10" spans="1:91" x14ac:dyDescent="0.25">
      <c r="A10" s="17"/>
      <c r="B10" s="10"/>
      <c r="C10" s="5" t="s">
        <v>4</v>
      </c>
      <c r="D10" s="5">
        <v>29</v>
      </c>
      <c r="E10" s="5">
        <v>23</v>
      </c>
      <c r="F10" s="5">
        <f t="shared" si="0"/>
        <v>52</v>
      </c>
      <c r="G10" s="9">
        <f t="shared" si="1"/>
        <v>0.55769230769230771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36</v>
      </c>
      <c r="T10" s="5">
        <f t="shared" si="2"/>
        <v>-336</v>
      </c>
      <c r="U10" s="5">
        <v>124</v>
      </c>
      <c r="V10" s="5">
        <v>336</v>
      </c>
      <c r="W10" s="5">
        <f t="shared" si="3"/>
        <v>460</v>
      </c>
      <c r="AC10" s="5" t="s">
        <v>20</v>
      </c>
      <c r="AD10" s="9">
        <f t="shared" si="4"/>
        <v>0.56135770234986948</v>
      </c>
      <c r="AE10" s="5">
        <v>430</v>
      </c>
      <c r="AF10" s="5">
        <f>AE10+U12+U13</f>
        <v>766</v>
      </c>
      <c r="AG10" s="11"/>
      <c r="AH10" s="11"/>
      <c r="AK10" s="5" t="s">
        <v>20</v>
      </c>
      <c r="AL10" s="9">
        <f>AM10/AF10</f>
        <v>0.43864229765013057</v>
      </c>
      <c r="AM10" s="5">
        <v>336</v>
      </c>
      <c r="AN10" s="5">
        <f>AF10</f>
        <v>766</v>
      </c>
      <c r="AO10" s="11"/>
      <c r="AP10" s="11"/>
      <c r="AS10" s="5" t="s">
        <v>4</v>
      </c>
      <c r="AT10" s="14">
        <v>24.48</v>
      </c>
      <c r="AU10" s="14">
        <v>22.7</v>
      </c>
      <c r="BG10" s="5" t="s">
        <v>4</v>
      </c>
      <c r="BH10" s="5">
        <v>53.1</v>
      </c>
      <c r="BI10" s="5">
        <v>51.74</v>
      </c>
      <c r="BU10" s="5" t="s">
        <v>3</v>
      </c>
      <c r="BV10" s="5"/>
      <c r="BW10" s="5"/>
      <c r="BX10" s="5"/>
      <c r="BY10" s="5">
        <v>1</v>
      </c>
      <c r="BZ10" s="5"/>
      <c r="CA10" s="5">
        <v>3</v>
      </c>
      <c r="CB10" s="5"/>
      <c r="CC10" s="5"/>
    </row>
    <row r="11" spans="1:91" x14ac:dyDescent="0.25">
      <c r="A11" s="17"/>
      <c r="B11" s="10"/>
      <c r="C11" s="5" t="s">
        <v>5</v>
      </c>
      <c r="D11" s="5">
        <v>68</v>
      </c>
      <c r="E11" s="5">
        <v>52</v>
      </c>
      <c r="F11" s="5">
        <f t="shared" si="0"/>
        <v>120</v>
      </c>
      <c r="G11" s="9">
        <f t="shared" si="1"/>
        <v>0.56666666666666665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37</v>
      </c>
      <c r="T11" s="5">
        <f t="shared" si="2"/>
        <v>-261</v>
      </c>
      <c r="U11" s="5">
        <v>122</v>
      </c>
      <c r="V11" s="5">
        <v>261</v>
      </c>
      <c r="W11" s="5">
        <f t="shared" si="3"/>
        <v>383</v>
      </c>
      <c r="AC11" s="5" t="s">
        <v>21</v>
      </c>
      <c r="AD11" s="9">
        <f t="shared" si="4"/>
        <v>0.39299610894941633</v>
      </c>
      <c r="AE11" s="5">
        <v>101</v>
      </c>
      <c r="AF11" s="5">
        <f>AE11+U14+U15</f>
        <v>257</v>
      </c>
      <c r="AG11" s="11"/>
      <c r="AH11" s="11"/>
      <c r="AK11" s="5" t="s">
        <v>21</v>
      </c>
      <c r="AL11" s="9">
        <f>AM11/AF11</f>
        <v>0.60700389105058361</v>
      </c>
      <c r="AM11" s="5">
        <v>156</v>
      </c>
      <c r="AN11" s="5">
        <f>AF11</f>
        <v>257</v>
      </c>
      <c r="AO11" s="11"/>
      <c r="AP11" s="11"/>
      <c r="AS11" s="5" t="s">
        <v>5</v>
      </c>
      <c r="AT11" s="14">
        <v>11.43</v>
      </c>
      <c r="AU11" s="14">
        <v>15.29</v>
      </c>
      <c r="BG11" s="5" t="s">
        <v>5</v>
      </c>
      <c r="BH11" s="5">
        <v>41.57</v>
      </c>
      <c r="BI11" s="5">
        <v>45.81</v>
      </c>
      <c r="BU11" s="5" t="s">
        <v>4</v>
      </c>
      <c r="BV11" s="5"/>
      <c r="BW11" s="5"/>
      <c r="BX11" s="5">
        <v>1</v>
      </c>
      <c r="BY11" s="5"/>
      <c r="BZ11" s="5"/>
      <c r="CA11" s="5"/>
      <c r="CB11" s="5">
        <v>1</v>
      </c>
      <c r="CC11" s="5"/>
    </row>
    <row r="12" spans="1:91" x14ac:dyDescent="0.25">
      <c r="A12" s="17"/>
      <c r="B12" s="10"/>
      <c r="C12" s="5" t="s">
        <v>6</v>
      </c>
      <c r="D12" s="5">
        <v>17</v>
      </c>
      <c r="E12" s="5">
        <v>10</v>
      </c>
      <c r="F12" s="5">
        <f t="shared" si="0"/>
        <v>27</v>
      </c>
      <c r="G12" s="9">
        <f t="shared" si="1"/>
        <v>0.62962962962962965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38</v>
      </c>
      <c r="T12" s="5">
        <f t="shared" si="2"/>
        <v>-227</v>
      </c>
      <c r="U12" s="5">
        <v>131</v>
      </c>
      <c r="V12" s="5">
        <v>227</v>
      </c>
      <c r="W12" s="5">
        <f t="shared" si="3"/>
        <v>358</v>
      </c>
      <c r="AC12" s="5" t="s">
        <v>31</v>
      </c>
      <c r="AD12" s="9">
        <f t="shared" si="4"/>
        <v>0.64326298701298701</v>
      </c>
      <c r="AE12" s="5">
        <f>SUM(AE7:AE11)</f>
        <v>1585</v>
      </c>
      <c r="AF12" s="5">
        <f>AF7+AF8+AF9+AF10+AF11</f>
        <v>2464</v>
      </c>
      <c r="AH12" s="11"/>
      <c r="AK12" s="5" t="s">
        <v>31</v>
      </c>
      <c r="AL12" s="9">
        <f>AM12/AN12</f>
        <v>0.35673701298701299</v>
      </c>
      <c r="AM12" s="5">
        <f>SUM(AM7:AM11)</f>
        <v>879</v>
      </c>
      <c r="AN12" s="5">
        <f>AN7+AN8+AN9+AN10+AN11</f>
        <v>2464</v>
      </c>
      <c r="AP12" s="11"/>
      <c r="AS12" s="5" t="s">
        <v>6</v>
      </c>
      <c r="AT12" s="14">
        <v>20.71</v>
      </c>
      <c r="AU12" s="14">
        <v>20.3</v>
      </c>
      <c r="BG12" s="5" t="s">
        <v>6</v>
      </c>
      <c r="BH12" s="5">
        <v>50.35</v>
      </c>
      <c r="BI12" s="5">
        <v>49.9</v>
      </c>
      <c r="BU12" s="5" t="s">
        <v>5</v>
      </c>
      <c r="BV12" s="5"/>
      <c r="BW12" s="5"/>
      <c r="BX12" s="5"/>
      <c r="BY12" s="5">
        <v>1</v>
      </c>
      <c r="BZ12" s="5">
        <v>2</v>
      </c>
      <c r="CA12" s="5"/>
      <c r="CB12" s="5">
        <v>1</v>
      </c>
      <c r="CC12" s="5"/>
    </row>
    <row r="13" spans="1:91" x14ac:dyDescent="0.25">
      <c r="A13" s="17"/>
      <c r="B13" s="10"/>
      <c r="C13" s="5" t="s">
        <v>55</v>
      </c>
      <c r="D13" s="5">
        <v>56</v>
      </c>
      <c r="E13" s="5">
        <v>30</v>
      </c>
      <c r="F13" s="5">
        <f t="shared" si="0"/>
        <v>86</v>
      </c>
      <c r="G13" s="9">
        <f t="shared" si="1"/>
        <v>0.65116279069767447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39</v>
      </c>
      <c r="T13" s="5">
        <f t="shared" si="2"/>
        <v>-203</v>
      </c>
      <c r="U13" s="5">
        <v>205</v>
      </c>
      <c r="V13" s="5">
        <v>203</v>
      </c>
      <c r="W13" s="5">
        <f t="shared" si="3"/>
        <v>408</v>
      </c>
      <c r="X13" s="10"/>
      <c r="AH13" s="11"/>
      <c r="AP13" s="11"/>
      <c r="AS13" s="5" t="s">
        <v>55</v>
      </c>
      <c r="AT13" s="14">
        <v>14.25</v>
      </c>
      <c r="AU13" s="14">
        <v>23.1</v>
      </c>
      <c r="BG13" s="5" t="s">
        <v>55</v>
      </c>
      <c r="BH13" s="5">
        <v>43.82</v>
      </c>
      <c r="BI13" s="5">
        <v>52.2</v>
      </c>
      <c r="BU13" s="5" t="s">
        <v>6</v>
      </c>
      <c r="BV13" s="5"/>
      <c r="BW13" s="5"/>
      <c r="BX13" s="5">
        <v>1</v>
      </c>
      <c r="BY13" s="5"/>
      <c r="BZ13" s="5"/>
      <c r="CA13" s="5"/>
      <c r="CB13" s="5"/>
      <c r="CC13" s="5"/>
    </row>
    <row r="14" spans="1:91" x14ac:dyDescent="0.25">
      <c r="A14" s="17"/>
      <c r="B14" s="10"/>
      <c r="C14" s="5" t="s">
        <v>57</v>
      </c>
      <c r="D14" s="5">
        <v>80</v>
      </c>
      <c r="E14" s="5">
        <v>48</v>
      </c>
      <c r="F14" s="5">
        <f t="shared" si="0"/>
        <v>128</v>
      </c>
      <c r="G14" s="9">
        <f t="shared" si="1"/>
        <v>0.625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40</v>
      </c>
      <c r="T14" s="5">
        <f t="shared" si="2"/>
        <v>-83</v>
      </c>
      <c r="U14" s="5">
        <v>107</v>
      </c>
      <c r="V14" s="5">
        <v>83</v>
      </c>
      <c r="W14" s="5">
        <f t="shared" si="3"/>
        <v>190</v>
      </c>
      <c r="AH14" s="11"/>
      <c r="AP14" s="11"/>
      <c r="AS14" s="5" t="s">
        <v>57</v>
      </c>
      <c r="AT14" s="14">
        <v>19.399999999999999</v>
      </c>
      <c r="AU14" s="14">
        <v>25.25</v>
      </c>
      <c r="BG14" s="5" t="s">
        <v>57</v>
      </c>
      <c r="BH14" s="5">
        <v>48.81</v>
      </c>
      <c r="BI14" s="5">
        <v>55.4</v>
      </c>
      <c r="BU14" s="5" t="s">
        <v>55</v>
      </c>
      <c r="BV14" s="5"/>
      <c r="BW14" s="5"/>
      <c r="BX14" s="5"/>
      <c r="BY14" s="5">
        <v>1</v>
      </c>
      <c r="BZ14" s="5">
        <v>2</v>
      </c>
      <c r="CA14" s="5">
        <v>3</v>
      </c>
      <c r="CB14" s="5"/>
      <c r="CC14" s="5"/>
    </row>
    <row r="15" spans="1:91" x14ac:dyDescent="0.25">
      <c r="A15" s="17"/>
      <c r="B15" s="10"/>
      <c r="C15" s="5" t="s">
        <v>7</v>
      </c>
      <c r="D15" s="5">
        <v>267</v>
      </c>
      <c r="E15" s="5">
        <v>104</v>
      </c>
      <c r="F15" s="5">
        <f t="shared" si="0"/>
        <v>371</v>
      </c>
      <c r="G15" s="9">
        <f t="shared" si="1"/>
        <v>0.71967654986522911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41</v>
      </c>
      <c r="T15" s="5">
        <f t="shared" si="2"/>
        <v>-18</v>
      </c>
      <c r="U15" s="5">
        <v>49</v>
      </c>
      <c r="V15" s="5">
        <v>18</v>
      </c>
      <c r="W15" s="5">
        <f t="shared" si="3"/>
        <v>67</v>
      </c>
      <c r="X15" s="10"/>
      <c r="AH15" s="11"/>
      <c r="AP15" s="11"/>
      <c r="AS15" s="5" t="s">
        <v>7</v>
      </c>
      <c r="AT15" s="14">
        <v>13.2</v>
      </c>
      <c r="AU15" s="14">
        <v>16.68</v>
      </c>
      <c r="BG15" s="5" t="s">
        <v>7</v>
      </c>
      <c r="BH15" s="5">
        <v>46.08</v>
      </c>
      <c r="BI15" s="5">
        <v>46.21</v>
      </c>
      <c r="BU15" s="5" t="s">
        <v>57</v>
      </c>
      <c r="BV15" s="5"/>
      <c r="BW15" s="5"/>
      <c r="BX15" s="5">
        <v>1</v>
      </c>
      <c r="BY15" s="5"/>
      <c r="BZ15" s="5">
        <v>3</v>
      </c>
      <c r="CA15" s="5">
        <v>6</v>
      </c>
      <c r="CB15" s="5"/>
      <c r="CC15" s="5">
        <v>1</v>
      </c>
    </row>
    <row r="16" spans="1:91" x14ac:dyDescent="0.25">
      <c r="A16" s="17"/>
      <c r="B16" s="10"/>
      <c r="C16" s="5" t="s">
        <v>58</v>
      </c>
      <c r="D16" s="5">
        <v>154</v>
      </c>
      <c r="E16" s="5">
        <v>100</v>
      </c>
      <c r="F16" s="5">
        <f t="shared" si="0"/>
        <v>254</v>
      </c>
      <c r="G16" s="9">
        <f t="shared" si="1"/>
        <v>0.60629921259842523</v>
      </c>
      <c r="H16" s="11"/>
      <c r="I16" s="11"/>
      <c r="J16" s="11"/>
      <c r="K16" s="11"/>
      <c r="L16" s="11"/>
      <c r="M16" s="11"/>
      <c r="N16" s="11"/>
      <c r="O16" s="11"/>
      <c r="P16" s="11"/>
      <c r="S16" s="40" t="s">
        <v>31</v>
      </c>
      <c r="T16" s="40"/>
      <c r="U16" s="40">
        <f>U7+U8+U9+U10+U11+U12+U13+U14+U15</f>
        <v>879</v>
      </c>
      <c r="V16" s="40">
        <f>V7+V8+V9+V10+V11+V12+V13+V14+V15</f>
        <v>1585</v>
      </c>
      <c r="W16" s="40">
        <f>V16+U16</f>
        <v>2464</v>
      </c>
      <c r="AS16" s="5" t="s">
        <v>58</v>
      </c>
      <c r="AT16" s="14">
        <v>16.87</v>
      </c>
      <c r="AU16" s="14">
        <v>22.54</v>
      </c>
      <c r="BG16" s="5" t="s">
        <v>58</v>
      </c>
      <c r="BH16" s="5">
        <v>46.62</v>
      </c>
      <c r="BI16" s="5">
        <v>52.46</v>
      </c>
      <c r="BU16" s="5" t="s">
        <v>7</v>
      </c>
      <c r="BV16" s="5"/>
      <c r="BW16" s="5"/>
      <c r="BX16" s="5"/>
      <c r="BY16" s="5">
        <v>1</v>
      </c>
      <c r="BZ16" s="5">
        <v>2</v>
      </c>
      <c r="CA16" s="5">
        <v>2</v>
      </c>
      <c r="CB16" s="5">
        <v>4</v>
      </c>
      <c r="CC16" s="5">
        <v>2</v>
      </c>
    </row>
    <row r="17" spans="1:84" x14ac:dyDescent="0.25">
      <c r="A17" s="17"/>
      <c r="B17" s="10"/>
      <c r="C17" s="5" t="s">
        <v>8</v>
      </c>
      <c r="D17" s="5">
        <v>34</v>
      </c>
      <c r="E17" s="5">
        <v>23</v>
      </c>
      <c r="F17" s="5">
        <f t="shared" si="0"/>
        <v>57</v>
      </c>
      <c r="G17" s="9">
        <f t="shared" si="1"/>
        <v>0.59649122807017541</v>
      </c>
      <c r="H17" s="11"/>
      <c r="I17" s="11"/>
      <c r="J17" s="11"/>
      <c r="K17" s="11"/>
      <c r="L17" s="11"/>
      <c r="M17" s="11"/>
      <c r="N17" s="11"/>
      <c r="O17" s="11"/>
      <c r="P17" s="11"/>
      <c r="AS17" s="5" t="s">
        <v>8</v>
      </c>
      <c r="AT17" s="14">
        <v>14.59</v>
      </c>
      <c r="AU17" s="14">
        <v>23.57</v>
      </c>
      <c r="BG17" s="5" t="s">
        <v>8</v>
      </c>
      <c r="BH17" s="5">
        <v>44.26</v>
      </c>
      <c r="BI17" s="5">
        <v>51.78</v>
      </c>
      <c r="BU17" s="5" t="s">
        <v>58</v>
      </c>
      <c r="BV17" s="5"/>
      <c r="BW17" s="5"/>
      <c r="BX17" s="5"/>
      <c r="BY17" s="5">
        <v>1</v>
      </c>
      <c r="BZ17" s="5">
        <v>1</v>
      </c>
      <c r="CA17" s="5">
        <v>2</v>
      </c>
      <c r="CB17" s="5">
        <v>2</v>
      </c>
      <c r="CC17" s="5">
        <v>1</v>
      </c>
    </row>
    <row r="18" spans="1:84" x14ac:dyDescent="0.25">
      <c r="A18" s="17"/>
      <c r="B18" s="10"/>
      <c r="C18" s="5" t="s">
        <v>9</v>
      </c>
      <c r="D18" s="5">
        <v>93</v>
      </c>
      <c r="E18" s="5">
        <v>53</v>
      </c>
      <c r="F18" s="5">
        <f t="shared" si="0"/>
        <v>146</v>
      </c>
      <c r="G18" s="9">
        <f t="shared" si="1"/>
        <v>0.63698630136986301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9</v>
      </c>
      <c r="AT18" s="14">
        <v>16</v>
      </c>
      <c r="AU18" s="14">
        <v>21.49</v>
      </c>
      <c r="BG18" s="5" t="s">
        <v>9</v>
      </c>
      <c r="BH18" s="5">
        <v>46.83</v>
      </c>
      <c r="BI18" s="5">
        <v>50.55</v>
      </c>
      <c r="BU18" s="5" t="s">
        <v>8</v>
      </c>
      <c r="BV18" s="5"/>
      <c r="BW18" s="5"/>
      <c r="BX18" s="5"/>
      <c r="BY18" s="5">
        <v>1</v>
      </c>
      <c r="BZ18" s="5">
        <v>1</v>
      </c>
      <c r="CA18" s="5">
        <v>1</v>
      </c>
      <c r="CB18" s="5">
        <v>1</v>
      </c>
      <c r="CC18" s="5"/>
    </row>
    <row r="19" spans="1:84" x14ac:dyDescent="0.25">
      <c r="A19" s="17"/>
      <c r="B19" s="10"/>
      <c r="C19" s="5" t="s">
        <v>56</v>
      </c>
      <c r="D19" s="5">
        <v>36</v>
      </c>
      <c r="E19" s="5">
        <v>22</v>
      </c>
      <c r="F19" s="5">
        <f t="shared" si="0"/>
        <v>58</v>
      </c>
      <c r="G19" s="9">
        <f t="shared" si="1"/>
        <v>0.62068965517241381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56</v>
      </c>
      <c r="AT19" s="14">
        <v>15.11</v>
      </c>
      <c r="AU19" s="14">
        <v>19.59</v>
      </c>
      <c r="BG19" s="5" t="s">
        <v>56</v>
      </c>
      <c r="BH19" s="5">
        <v>44.83</v>
      </c>
      <c r="BI19" s="5">
        <v>48.59</v>
      </c>
      <c r="BU19" s="5" t="s">
        <v>9</v>
      </c>
      <c r="BV19" s="5"/>
      <c r="BW19" s="5"/>
      <c r="BX19" s="5"/>
      <c r="BY19" s="5">
        <v>1</v>
      </c>
      <c r="BZ19" s="5"/>
      <c r="CA19" s="5">
        <v>4</v>
      </c>
      <c r="CB19" s="5">
        <v>1</v>
      </c>
      <c r="CC19" s="5">
        <v>2</v>
      </c>
    </row>
    <row r="20" spans="1:84" x14ac:dyDescent="0.25">
      <c r="A20" s="17"/>
      <c r="B20" s="10"/>
      <c r="C20" s="5" t="s">
        <v>10</v>
      </c>
      <c r="D20" s="5">
        <v>7</v>
      </c>
      <c r="E20" s="5">
        <v>6</v>
      </c>
      <c r="F20" s="5">
        <f t="shared" si="0"/>
        <v>13</v>
      </c>
      <c r="G20" s="9">
        <f t="shared" si="1"/>
        <v>0.53846153846153844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10</v>
      </c>
      <c r="AT20" s="14">
        <v>23.86</v>
      </c>
      <c r="AU20" s="14">
        <v>19.829999999999998</v>
      </c>
      <c r="BG20" s="5" t="s">
        <v>10</v>
      </c>
      <c r="BH20" s="5">
        <v>50.57</v>
      </c>
      <c r="BI20" s="5">
        <v>49.67</v>
      </c>
      <c r="BU20" s="5" t="s">
        <v>56</v>
      </c>
      <c r="BV20" s="5"/>
      <c r="BW20" s="5"/>
      <c r="BX20" s="5"/>
      <c r="BY20" s="5">
        <v>1</v>
      </c>
      <c r="BZ20" s="5"/>
      <c r="CA20" s="5"/>
      <c r="CB20" s="5">
        <v>1</v>
      </c>
      <c r="CC20" s="5"/>
    </row>
    <row r="21" spans="1:84" x14ac:dyDescent="0.25">
      <c r="A21" s="17"/>
      <c r="B21" s="10"/>
      <c r="C21" s="5" t="s">
        <v>11</v>
      </c>
      <c r="D21" s="5">
        <v>240</v>
      </c>
      <c r="E21" s="5">
        <v>64</v>
      </c>
      <c r="F21" s="5">
        <f t="shared" si="0"/>
        <v>304</v>
      </c>
      <c r="G21" s="9">
        <f t="shared" si="1"/>
        <v>0.78947368421052633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11</v>
      </c>
      <c r="AT21" s="14">
        <v>19.079999999999998</v>
      </c>
      <c r="AU21" s="14">
        <v>20.329999999999998</v>
      </c>
      <c r="BG21" s="5" t="s">
        <v>11</v>
      </c>
      <c r="BH21" s="5">
        <v>48.85</v>
      </c>
      <c r="BI21" s="5">
        <v>50.36</v>
      </c>
      <c r="BU21" s="5" t="s">
        <v>10</v>
      </c>
      <c r="BV21" s="5"/>
      <c r="BW21" s="5"/>
      <c r="BX21" s="5"/>
      <c r="BY21" s="5">
        <v>1</v>
      </c>
      <c r="BZ21" s="5"/>
      <c r="CA21" s="5"/>
      <c r="CB21" s="5"/>
      <c r="CC21" s="5"/>
    </row>
    <row r="22" spans="1:84" x14ac:dyDescent="0.25">
      <c r="A22" s="17"/>
      <c r="B22" s="10"/>
      <c r="C22" s="5" t="s">
        <v>12</v>
      </c>
      <c r="D22" s="5">
        <v>37</v>
      </c>
      <c r="E22" s="5">
        <v>24</v>
      </c>
      <c r="F22" s="5">
        <f t="shared" si="0"/>
        <v>61</v>
      </c>
      <c r="G22" s="9">
        <f t="shared" si="1"/>
        <v>0.60655737704918034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12</v>
      </c>
      <c r="AT22" s="14">
        <v>16.11</v>
      </c>
      <c r="AU22" s="14">
        <v>21.04</v>
      </c>
      <c r="BG22" s="5" t="s">
        <v>12</v>
      </c>
      <c r="BH22" s="5">
        <v>47.14</v>
      </c>
      <c r="BI22" s="5">
        <v>51.42</v>
      </c>
      <c r="BU22" s="5" t="s">
        <v>11</v>
      </c>
      <c r="BV22" s="5"/>
      <c r="BW22" s="5"/>
      <c r="BX22" s="5"/>
      <c r="BY22" s="5">
        <v>1</v>
      </c>
      <c r="BZ22" s="5">
        <v>1</v>
      </c>
      <c r="CA22" s="5"/>
      <c r="CB22" s="5">
        <v>3</v>
      </c>
      <c r="CC22" s="5"/>
    </row>
    <row r="23" spans="1:84" x14ac:dyDescent="0.25">
      <c r="A23" s="17"/>
      <c r="B23" s="10"/>
      <c r="C23" s="5" t="s">
        <v>13</v>
      </c>
      <c r="D23" s="5">
        <v>15</v>
      </c>
      <c r="E23" s="5">
        <v>6</v>
      </c>
      <c r="F23" s="5">
        <f t="shared" si="0"/>
        <v>21</v>
      </c>
      <c r="G23" s="9">
        <f t="shared" si="1"/>
        <v>0.7142857142857143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13</v>
      </c>
      <c r="AT23" s="14">
        <v>23</v>
      </c>
      <c r="AU23" s="14">
        <v>20</v>
      </c>
      <c r="BG23" s="5" t="s">
        <v>13</v>
      </c>
      <c r="BH23" s="5">
        <v>50.6</v>
      </c>
      <c r="BI23" s="5">
        <v>48.83</v>
      </c>
      <c r="BU23" s="5" t="s">
        <v>12</v>
      </c>
      <c r="BV23" s="5"/>
      <c r="BW23" s="5"/>
      <c r="BX23" s="5"/>
      <c r="BY23" s="5">
        <v>1</v>
      </c>
      <c r="BZ23" s="5"/>
      <c r="CA23" s="5"/>
      <c r="CB23" s="5">
        <v>1</v>
      </c>
      <c r="CC23" s="5"/>
    </row>
    <row r="24" spans="1:84" ht="15.75" thickBot="1" x14ac:dyDescent="0.3">
      <c r="A24" s="17"/>
      <c r="B24" s="10"/>
      <c r="C24" s="41" t="s">
        <v>14</v>
      </c>
      <c r="D24" s="41">
        <v>73</v>
      </c>
      <c r="E24" s="41">
        <v>22</v>
      </c>
      <c r="F24" s="41">
        <f t="shared" si="0"/>
        <v>95</v>
      </c>
      <c r="G24" s="42">
        <f t="shared" si="1"/>
        <v>0.76842105263157889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14</v>
      </c>
      <c r="AT24" s="14">
        <v>13.32</v>
      </c>
      <c r="AU24" s="14">
        <v>14.45</v>
      </c>
      <c r="BG24" s="5" t="s">
        <v>14</v>
      </c>
      <c r="BH24" s="5">
        <v>43.32</v>
      </c>
      <c r="BI24" s="5">
        <v>44.82</v>
      </c>
      <c r="BU24" s="5" t="s">
        <v>13</v>
      </c>
      <c r="BV24" s="5"/>
      <c r="BW24" s="5"/>
      <c r="BX24" s="5"/>
      <c r="BY24" s="5">
        <v>1</v>
      </c>
      <c r="BZ24" s="5"/>
      <c r="CA24" s="5"/>
      <c r="CB24" s="5"/>
      <c r="CC24" s="5"/>
    </row>
    <row r="25" spans="1:84" ht="19.5" thickBot="1" x14ac:dyDescent="0.3">
      <c r="C25" s="43" t="s">
        <v>31</v>
      </c>
      <c r="D25" s="44">
        <f>SUM(D7:D24)</f>
        <v>1583</v>
      </c>
      <c r="E25" s="44">
        <f>SUM(E7:E24)</f>
        <v>885</v>
      </c>
      <c r="F25" s="44">
        <f t="shared" ref="F25" si="5">D25+E25</f>
        <v>2468</v>
      </c>
      <c r="G25" s="45">
        <f t="shared" ref="G25" si="6">D25/F25</f>
        <v>0.64141004862236628</v>
      </c>
      <c r="AS25" s="50"/>
      <c r="BG25" s="51"/>
      <c r="BU25" s="5" t="s">
        <v>14</v>
      </c>
      <c r="BV25" s="5"/>
      <c r="BW25" s="5"/>
      <c r="BX25" s="5">
        <v>1</v>
      </c>
      <c r="BY25" s="5"/>
      <c r="BZ25" s="5">
        <v>2</v>
      </c>
      <c r="CA25" s="5">
        <v>1</v>
      </c>
      <c r="CB25" s="26"/>
      <c r="CC25" s="26"/>
    </row>
    <row r="26" spans="1:84" x14ac:dyDescent="0.25">
      <c r="BU26" s="46" t="s">
        <v>17</v>
      </c>
      <c r="BV26" s="47">
        <f t="shared" ref="BV26:BW26" si="7">SUM(BV8:BV25)</f>
        <v>8</v>
      </c>
      <c r="BW26" s="47">
        <f t="shared" si="7"/>
        <v>23</v>
      </c>
      <c r="BX26" s="47">
        <f>SUM(BX8:BX25)</f>
        <v>5</v>
      </c>
      <c r="BY26" s="47">
        <f>SUM(BY8:BY25)</f>
        <v>12</v>
      </c>
      <c r="BZ26" s="47">
        <f>SUM(BZ8:BZ25)</f>
        <v>15</v>
      </c>
      <c r="CA26" s="47">
        <f>SUM(CA8:CA25)</f>
        <v>31</v>
      </c>
      <c r="CB26" s="47">
        <f t="shared" ref="CB26:CC26" si="8">SUM(CB8:CB25)</f>
        <v>17</v>
      </c>
      <c r="CC26" s="47">
        <f t="shared" si="8"/>
        <v>10</v>
      </c>
      <c r="CF26" s="10"/>
    </row>
    <row r="27" spans="1:84" x14ac:dyDescent="0.25">
      <c r="BV27" s="119">
        <f>SUM(BV26:BW26)</f>
        <v>31</v>
      </c>
      <c r="BW27" s="120"/>
      <c r="BX27" s="121">
        <f>SUM(BX26:BY26)</f>
        <v>17</v>
      </c>
      <c r="BY27" s="122"/>
      <c r="BZ27" s="121">
        <f>SUM(BZ26:CA26)</f>
        <v>46</v>
      </c>
      <c r="CA27" s="121"/>
      <c r="CB27" s="119">
        <f>SUM(CB26:CC26)</f>
        <v>27</v>
      </c>
      <c r="CC27" s="120"/>
    </row>
    <row r="28" spans="1:84" ht="22.15" customHeight="1" x14ac:dyDescent="0.25">
      <c r="BV28" s="113" t="s">
        <v>27</v>
      </c>
      <c r="BW28" s="114"/>
      <c r="BX28" s="113" t="s">
        <v>30</v>
      </c>
      <c r="BY28" s="114"/>
      <c r="BZ28" s="113" t="s">
        <v>28</v>
      </c>
      <c r="CA28" s="114"/>
      <c r="CB28" s="113" t="s">
        <v>29</v>
      </c>
      <c r="CC28" s="114"/>
    </row>
    <row r="29" spans="1:84" x14ac:dyDescent="0.25">
      <c r="BV29" s="49">
        <f>BV26/BV27</f>
        <v>0.25806451612903225</v>
      </c>
      <c r="BW29" s="49">
        <f>BW26/BV27</f>
        <v>0.74193548387096775</v>
      </c>
      <c r="BX29" s="49">
        <f>BX26/BX27</f>
        <v>0.29411764705882354</v>
      </c>
      <c r="BY29" s="49">
        <f>BY26/BX27</f>
        <v>0.70588235294117652</v>
      </c>
      <c r="BZ29" s="49">
        <f t="shared" ref="BZ29:CB29" si="9">BZ26/BZ27</f>
        <v>0.32608695652173914</v>
      </c>
      <c r="CA29" s="49">
        <f>CA26/BZ27</f>
        <v>0.67391304347826086</v>
      </c>
      <c r="CB29" s="49">
        <f t="shared" si="9"/>
        <v>0.62962962962962965</v>
      </c>
      <c r="CC29" s="49">
        <f>CC26/CB27</f>
        <v>0.37037037037037035</v>
      </c>
    </row>
    <row r="30" spans="1:84" x14ac:dyDescent="0.25">
      <c r="BV30" s="48"/>
    </row>
  </sheetData>
  <sheetProtection algorithmName="SHA-512" hashValue="4Oy7W06rwedM3FiERkggjTvMoqPaaU6vnI9dRnBBRs0TEcTZlkoqi5TqEi4QV5clY32SndoxX1abXKqCGGKg3g==" saltValue="k7SeKWW/aomOvB5QE7b/yA==" spinCount="100000" sheet="1" objects="1" scenarios="1"/>
  <mergeCells count="19">
    <mergeCell ref="C4:G4"/>
    <mergeCell ref="AS4:AY4"/>
    <mergeCell ref="BV27:BW27"/>
    <mergeCell ref="BZ27:CA27"/>
    <mergeCell ref="CB27:CC27"/>
    <mergeCell ref="BX27:BY27"/>
    <mergeCell ref="BZ6:CA6"/>
    <mergeCell ref="CB6:CC6"/>
    <mergeCell ref="BX6:BY6"/>
    <mergeCell ref="BU4:CE4"/>
    <mergeCell ref="S4:V4"/>
    <mergeCell ref="BG4:BI4"/>
    <mergeCell ref="BV6:BW6"/>
    <mergeCell ref="AC4:AE4"/>
    <mergeCell ref="AK4:AM4"/>
    <mergeCell ref="BV28:BW28"/>
    <mergeCell ref="BZ28:CA28"/>
    <mergeCell ref="CB28:CC28"/>
    <mergeCell ref="BX28:BY28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BW29 CA29 CC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6"/>
  <sheetViews>
    <sheetView showGridLines="0" showRowColHeaders="0" workbookViewId="0">
      <selection activeCell="C23" sqref="C23"/>
    </sheetView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 x14ac:dyDescent="0.25">
      <c r="B1" s="1" t="s">
        <v>23</v>
      </c>
      <c r="N1" s="8"/>
      <c r="AB1" s="8"/>
    </row>
    <row r="4" spans="2:32" ht="24" customHeight="1" x14ac:dyDescent="0.25">
      <c r="B4" s="111" t="s">
        <v>107</v>
      </c>
      <c r="C4" s="112"/>
      <c r="D4" s="7"/>
      <c r="E4" s="7"/>
      <c r="P4" s="111" t="s">
        <v>108</v>
      </c>
      <c r="Q4" s="112"/>
      <c r="AD4" s="111" t="s">
        <v>22</v>
      </c>
      <c r="AE4" s="112"/>
      <c r="AF4" s="112"/>
    </row>
    <row r="5" spans="2:32" x14ac:dyDescent="0.25">
      <c r="B5" s="2"/>
      <c r="C5" s="2"/>
      <c r="D5" s="2"/>
      <c r="P5" s="2"/>
      <c r="Q5" s="2"/>
      <c r="AD5" s="2"/>
      <c r="AE5" s="2"/>
    </row>
    <row r="6" spans="2:32" ht="18" x14ac:dyDescent="0.25">
      <c r="B6" s="3" t="s">
        <v>103</v>
      </c>
      <c r="C6" s="3" t="s">
        <v>1</v>
      </c>
      <c r="P6" s="3" t="s">
        <v>103</v>
      </c>
      <c r="Q6" s="3" t="s">
        <v>15</v>
      </c>
      <c r="AD6" s="3" t="s">
        <v>16</v>
      </c>
      <c r="AE6" s="3" t="s">
        <v>17</v>
      </c>
      <c r="AF6" s="3" t="s">
        <v>18</v>
      </c>
    </row>
    <row r="7" spans="2:32" x14ac:dyDescent="0.25">
      <c r="B7" s="5" t="s">
        <v>102</v>
      </c>
      <c r="C7" s="5">
        <v>59.08</v>
      </c>
      <c r="P7" s="5" t="s">
        <v>102</v>
      </c>
      <c r="Q7" s="5">
        <v>31.92</v>
      </c>
      <c r="AD7" s="5" t="s">
        <v>46</v>
      </c>
      <c r="AE7" s="5">
        <v>31</v>
      </c>
      <c r="AF7" s="9">
        <f>(AE7)/AE12</f>
        <v>1.2601626016260163E-2</v>
      </c>
    </row>
    <row r="8" spans="2:32" x14ac:dyDescent="0.25">
      <c r="B8" s="5" t="s">
        <v>2</v>
      </c>
      <c r="C8" s="5">
        <v>47.908215102974829</v>
      </c>
      <c r="P8" s="5" t="s">
        <v>2</v>
      </c>
      <c r="Q8" s="5">
        <v>18.190000000000001</v>
      </c>
      <c r="AD8" s="5" t="s">
        <v>47</v>
      </c>
      <c r="AE8" s="5">
        <v>563</v>
      </c>
      <c r="AF8" s="9">
        <f>(AE8)/AE12</f>
        <v>0.22886178861788617</v>
      </c>
    </row>
    <row r="9" spans="2:32" x14ac:dyDescent="0.25">
      <c r="B9" s="5" t="s">
        <v>3</v>
      </c>
      <c r="C9" s="5">
        <v>54.496507936507932</v>
      </c>
      <c r="P9" s="5" t="s">
        <v>3</v>
      </c>
      <c r="Q9" s="5">
        <v>25.37</v>
      </c>
      <c r="AD9" s="5" t="s">
        <v>19</v>
      </c>
      <c r="AE9" s="5">
        <v>843</v>
      </c>
      <c r="AF9" s="9">
        <f>(AE9)/AE12</f>
        <v>0.34268292682926832</v>
      </c>
    </row>
    <row r="10" spans="2:32" x14ac:dyDescent="0.25">
      <c r="B10" s="5" t="s">
        <v>4</v>
      </c>
      <c r="C10" s="5">
        <v>52.498461538461541</v>
      </c>
      <c r="P10" s="5" t="s">
        <v>4</v>
      </c>
      <c r="Q10" s="5">
        <v>23.69</v>
      </c>
      <c r="AD10" s="5" t="s">
        <v>20</v>
      </c>
      <c r="AE10" s="5">
        <v>766</v>
      </c>
      <c r="AF10" s="9">
        <f>(AE10)/AE12</f>
        <v>0.31138211382113823</v>
      </c>
    </row>
    <row r="11" spans="2:32" x14ac:dyDescent="0.25">
      <c r="B11" s="5" t="s">
        <v>5</v>
      </c>
      <c r="C11" s="5">
        <v>43.407333333333334</v>
      </c>
      <c r="P11" s="5" t="s">
        <v>5</v>
      </c>
      <c r="Q11" s="5">
        <v>13.1</v>
      </c>
      <c r="AD11" s="5" t="s">
        <v>21</v>
      </c>
      <c r="AE11" s="5">
        <v>257</v>
      </c>
      <c r="AF11" s="9">
        <f>(AE11)/AE12</f>
        <v>0.10447154471544716</v>
      </c>
    </row>
    <row r="12" spans="2:32" x14ac:dyDescent="0.25">
      <c r="B12" s="5" t="s">
        <v>6</v>
      </c>
      <c r="C12" s="5">
        <v>50.183333333333337</v>
      </c>
      <c r="P12" s="5" t="s">
        <v>6</v>
      </c>
      <c r="Q12" s="5">
        <v>20.56</v>
      </c>
      <c r="AE12" s="5">
        <f>SUM(AE7:AE11)</f>
        <v>2460</v>
      </c>
      <c r="AF12" s="9">
        <f>SUM(AF7:AF11)</f>
        <v>1</v>
      </c>
    </row>
    <row r="13" spans="2:32" x14ac:dyDescent="0.25">
      <c r="B13" s="5" t="s">
        <v>55</v>
      </c>
      <c r="C13" s="5">
        <v>46.743255813953489</v>
      </c>
      <c r="P13" s="5" t="s">
        <v>55</v>
      </c>
      <c r="Q13" s="5">
        <v>17.34</v>
      </c>
    </row>
    <row r="14" spans="2:32" x14ac:dyDescent="0.25">
      <c r="B14" s="5" t="s">
        <v>57</v>
      </c>
      <c r="C14" s="5">
        <v>51.28125</v>
      </c>
      <c r="P14" s="5" t="s">
        <v>57</v>
      </c>
      <c r="Q14" s="5">
        <v>21.59</v>
      </c>
    </row>
    <row r="15" spans="2:32" x14ac:dyDescent="0.25">
      <c r="B15" s="5" t="s">
        <v>7</v>
      </c>
      <c r="C15" s="5">
        <v>46.116442048517513</v>
      </c>
      <c r="P15" s="5" t="s">
        <v>7</v>
      </c>
      <c r="Q15" s="5">
        <v>14.18</v>
      </c>
    </row>
    <row r="16" spans="2:32" x14ac:dyDescent="0.25">
      <c r="B16" s="5" t="s">
        <v>58</v>
      </c>
      <c r="C16" s="5">
        <v>48.919212598425197</v>
      </c>
      <c r="P16" s="5" t="s">
        <v>58</v>
      </c>
      <c r="Q16" s="5">
        <v>19.100000000000001</v>
      </c>
    </row>
    <row r="17" spans="2:17" x14ac:dyDescent="0.25">
      <c r="B17" s="5" t="s">
        <v>8</v>
      </c>
      <c r="C17" s="5">
        <v>47.294385964912273</v>
      </c>
      <c r="P17" s="5" t="s">
        <v>8</v>
      </c>
      <c r="Q17" s="5">
        <v>18.21</v>
      </c>
    </row>
    <row r="18" spans="2:17" x14ac:dyDescent="0.25">
      <c r="B18" s="5" t="s">
        <v>9</v>
      </c>
      <c r="C18" s="5">
        <v>48.180410958904105</v>
      </c>
      <c r="P18" s="5" t="s">
        <v>9</v>
      </c>
      <c r="Q18" s="5">
        <v>17.989999999999998</v>
      </c>
    </row>
    <row r="19" spans="2:17" x14ac:dyDescent="0.25">
      <c r="B19" s="5" t="s">
        <v>56</v>
      </c>
      <c r="C19" s="5">
        <v>46.256206896551717</v>
      </c>
      <c r="P19" s="5" t="s">
        <v>56</v>
      </c>
      <c r="Q19" s="5">
        <v>16.809999999999999</v>
      </c>
    </row>
    <row r="20" spans="2:17" x14ac:dyDescent="0.25">
      <c r="B20" s="5" t="s">
        <v>10</v>
      </c>
      <c r="C20" s="5">
        <v>50.154615384615383</v>
      </c>
      <c r="P20" s="5" t="s">
        <v>10</v>
      </c>
      <c r="Q20" s="5">
        <v>22</v>
      </c>
    </row>
    <row r="21" spans="2:17" x14ac:dyDescent="0.25">
      <c r="B21" s="5" t="s">
        <v>11</v>
      </c>
      <c r="C21" s="5">
        <v>49.167894736842108</v>
      </c>
      <c r="P21" s="5" t="s">
        <v>11</v>
      </c>
      <c r="Q21" s="5">
        <v>19.34</v>
      </c>
    </row>
    <row r="22" spans="2:17" x14ac:dyDescent="0.25">
      <c r="B22" s="5" t="s">
        <v>12</v>
      </c>
      <c r="C22" s="5">
        <v>48.823934426229513</v>
      </c>
      <c r="P22" s="5" t="s">
        <v>12</v>
      </c>
      <c r="Q22" s="5">
        <v>18.05</v>
      </c>
    </row>
    <row r="23" spans="2:17" x14ac:dyDescent="0.25">
      <c r="B23" s="5" t="s">
        <v>13</v>
      </c>
      <c r="C23" s="5">
        <v>50.094285714285718</v>
      </c>
      <c r="P23" s="5" t="s">
        <v>13</v>
      </c>
      <c r="Q23" s="5">
        <v>22.14</v>
      </c>
    </row>
    <row r="24" spans="2:17" x14ac:dyDescent="0.25">
      <c r="B24" s="5" t="s">
        <v>14</v>
      </c>
      <c r="C24" s="5">
        <v>43.667368421052629</v>
      </c>
      <c r="P24" s="5" t="s">
        <v>14</v>
      </c>
      <c r="Q24" s="5">
        <v>13.58</v>
      </c>
    </row>
    <row r="25" spans="2:17" x14ac:dyDescent="0.25">
      <c r="B25" s="52"/>
      <c r="C25" s="53"/>
      <c r="D25" s="54"/>
      <c r="P25" s="51"/>
      <c r="Q25" s="55"/>
    </row>
    <row r="26" spans="2:17" x14ac:dyDescent="0.25">
      <c r="P26" s="54"/>
      <c r="Q26" s="54"/>
    </row>
  </sheetData>
  <sheetProtection algorithmName="SHA-512" hashValue="hWCKzCcqfGurfyuaOz31KdoKQIlzgKeL8iVqH1f2/5prIZ905KvPLhAG6GbX4s3eL6GReyzuDOhfvwzhcOoVmA==" saltValue="F2eDE4H2BWpWIJE5Xp91QA==" spinCount="100000" sheet="1" objects="1" scenarios="1"/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workbookViewId="0"/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42</v>
      </c>
    </row>
    <row r="3" spans="2:6" ht="21" customHeight="1" x14ac:dyDescent="0.25">
      <c r="B3" s="111" t="s">
        <v>109</v>
      </c>
      <c r="C3" s="112"/>
      <c r="D3" s="112"/>
      <c r="E3" s="112"/>
      <c r="F3" s="112"/>
    </row>
    <row r="4" spans="2:6" x14ac:dyDescent="0.25">
      <c r="B4" s="2"/>
      <c r="D4" s="2"/>
      <c r="E4" s="2"/>
    </row>
    <row r="5" spans="2:6" ht="12.75" customHeight="1" x14ac:dyDescent="0.25">
      <c r="B5" s="3" t="s">
        <v>0</v>
      </c>
      <c r="C5" s="3" t="s">
        <v>43</v>
      </c>
      <c r="D5" s="22" t="s">
        <v>71</v>
      </c>
      <c r="E5" s="3" t="s">
        <v>72</v>
      </c>
      <c r="F5" s="3" t="s">
        <v>44</v>
      </c>
    </row>
    <row r="6" spans="2:6" x14ac:dyDescent="0.25">
      <c r="B6" s="5" t="s">
        <v>102</v>
      </c>
      <c r="C6" s="5">
        <v>169</v>
      </c>
      <c r="D6" s="5">
        <v>13</v>
      </c>
      <c r="E6" s="5">
        <v>22</v>
      </c>
      <c r="F6" s="9">
        <f t="shared" ref="F6:F23" si="0">(D6+E6)/$C6</f>
        <v>0.20710059171597633</v>
      </c>
    </row>
    <row r="7" spans="2:6" x14ac:dyDescent="0.25">
      <c r="B7" s="5" t="s">
        <v>2</v>
      </c>
      <c r="C7" s="5">
        <v>440</v>
      </c>
      <c r="D7" s="5">
        <v>22</v>
      </c>
      <c r="E7" s="5">
        <v>15</v>
      </c>
      <c r="F7" s="9">
        <f t="shared" si="0"/>
        <v>8.4090909090909091E-2</v>
      </c>
    </row>
    <row r="8" spans="2:6" x14ac:dyDescent="0.25">
      <c r="B8" s="5" t="s">
        <v>3</v>
      </c>
      <c r="C8" s="5">
        <v>61</v>
      </c>
      <c r="D8" s="5">
        <v>1</v>
      </c>
      <c r="E8" s="5">
        <v>0</v>
      </c>
      <c r="F8" s="9">
        <f t="shared" si="0"/>
        <v>1.6393442622950821E-2</v>
      </c>
    </row>
    <row r="9" spans="2:6" x14ac:dyDescent="0.25">
      <c r="B9" s="5" t="s">
        <v>4</v>
      </c>
      <c r="C9" s="5">
        <v>51</v>
      </c>
      <c r="D9" s="5">
        <v>2</v>
      </c>
      <c r="E9" s="5">
        <v>4</v>
      </c>
      <c r="F9" s="9">
        <f t="shared" si="0"/>
        <v>0.11764705882352941</v>
      </c>
    </row>
    <row r="10" spans="2:6" x14ac:dyDescent="0.25">
      <c r="B10" s="5" t="s">
        <v>5</v>
      </c>
      <c r="C10" s="5">
        <v>122</v>
      </c>
      <c r="D10" s="5">
        <v>7</v>
      </c>
      <c r="E10" s="5">
        <v>7</v>
      </c>
      <c r="F10" s="9">
        <f t="shared" si="0"/>
        <v>0.11475409836065574</v>
      </c>
    </row>
    <row r="11" spans="2:6" x14ac:dyDescent="0.25">
      <c r="B11" s="5" t="s">
        <v>6</v>
      </c>
      <c r="C11" s="5">
        <v>28</v>
      </c>
      <c r="D11" s="5">
        <v>0</v>
      </c>
      <c r="E11" s="5">
        <v>0</v>
      </c>
      <c r="F11" s="9">
        <f t="shared" si="0"/>
        <v>0</v>
      </c>
    </row>
    <row r="12" spans="2:6" x14ac:dyDescent="0.25">
      <c r="B12" s="5" t="s">
        <v>55</v>
      </c>
      <c r="C12" s="5">
        <v>86</v>
      </c>
      <c r="D12" s="5">
        <v>1</v>
      </c>
      <c r="E12" s="5">
        <v>1</v>
      </c>
      <c r="F12" s="9">
        <f t="shared" si="0"/>
        <v>2.3255813953488372E-2</v>
      </c>
    </row>
    <row r="13" spans="2:6" x14ac:dyDescent="0.25">
      <c r="B13" s="5" t="s">
        <v>57</v>
      </c>
      <c r="C13" s="5">
        <v>128</v>
      </c>
      <c r="D13" s="5">
        <v>4</v>
      </c>
      <c r="E13" s="5">
        <v>4</v>
      </c>
      <c r="F13" s="9">
        <f t="shared" si="0"/>
        <v>6.25E-2</v>
      </c>
    </row>
    <row r="14" spans="2:6" x14ac:dyDescent="0.25">
      <c r="B14" s="5" t="s">
        <v>7</v>
      </c>
      <c r="C14" s="5">
        <v>390</v>
      </c>
      <c r="D14" s="5">
        <v>28</v>
      </c>
      <c r="E14" s="5">
        <v>21</v>
      </c>
      <c r="F14" s="9">
        <f t="shared" si="0"/>
        <v>0.12564102564102564</v>
      </c>
    </row>
    <row r="15" spans="2:6" x14ac:dyDescent="0.25">
      <c r="B15" s="5" t="s">
        <v>58</v>
      </c>
      <c r="C15" s="5">
        <v>256</v>
      </c>
      <c r="D15" s="5">
        <v>5</v>
      </c>
      <c r="E15" s="5">
        <v>6</v>
      </c>
      <c r="F15" s="9">
        <f t="shared" si="0"/>
        <v>4.296875E-2</v>
      </c>
    </row>
    <row r="16" spans="2:6" x14ac:dyDescent="0.25">
      <c r="B16" s="5" t="s">
        <v>8</v>
      </c>
      <c r="C16" s="5">
        <v>57</v>
      </c>
      <c r="D16" s="5">
        <v>0</v>
      </c>
      <c r="E16" s="5">
        <v>0</v>
      </c>
      <c r="F16" s="9">
        <f t="shared" si="0"/>
        <v>0</v>
      </c>
    </row>
    <row r="17" spans="2:6" x14ac:dyDescent="0.25">
      <c r="B17" s="5" t="s">
        <v>9</v>
      </c>
      <c r="C17" s="5">
        <v>148</v>
      </c>
      <c r="D17" s="5">
        <v>4</v>
      </c>
      <c r="E17" s="5">
        <v>3</v>
      </c>
      <c r="F17" s="9">
        <f t="shared" si="0"/>
        <v>4.72972972972973E-2</v>
      </c>
    </row>
    <row r="18" spans="2:6" x14ac:dyDescent="0.25">
      <c r="B18" s="5" t="s">
        <v>56</v>
      </c>
      <c r="C18" s="5">
        <v>59</v>
      </c>
      <c r="D18" s="5">
        <v>2</v>
      </c>
      <c r="E18" s="5">
        <v>3</v>
      </c>
      <c r="F18" s="9">
        <f t="shared" si="0"/>
        <v>8.4745762711864403E-2</v>
      </c>
    </row>
    <row r="19" spans="2:6" x14ac:dyDescent="0.25">
      <c r="B19" s="5" t="s">
        <v>10</v>
      </c>
      <c r="C19" s="5">
        <v>13</v>
      </c>
      <c r="D19" s="5">
        <v>1</v>
      </c>
      <c r="E19" s="5">
        <v>2</v>
      </c>
      <c r="F19" s="9">
        <f t="shared" si="0"/>
        <v>0.23076923076923078</v>
      </c>
    </row>
    <row r="20" spans="2:6" x14ac:dyDescent="0.25">
      <c r="B20" s="5" t="s">
        <v>11</v>
      </c>
      <c r="C20" s="5">
        <v>305</v>
      </c>
      <c r="D20" s="5">
        <v>10</v>
      </c>
      <c r="E20" s="5">
        <v>13</v>
      </c>
      <c r="F20" s="9">
        <f t="shared" si="0"/>
        <v>7.5409836065573776E-2</v>
      </c>
    </row>
    <row r="21" spans="2:6" x14ac:dyDescent="0.25">
      <c r="B21" s="5" t="s">
        <v>12</v>
      </c>
      <c r="C21" s="5">
        <v>61</v>
      </c>
      <c r="D21" s="5">
        <v>2</v>
      </c>
      <c r="E21" s="5">
        <v>1</v>
      </c>
      <c r="F21" s="9">
        <f t="shared" si="0"/>
        <v>4.9180327868852458E-2</v>
      </c>
    </row>
    <row r="22" spans="2:6" x14ac:dyDescent="0.25">
      <c r="B22" s="5" t="s">
        <v>13</v>
      </c>
      <c r="C22" s="5">
        <v>21</v>
      </c>
      <c r="D22" s="5">
        <v>0</v>
      </c>
      <c r="E22" s="5">
        <v>0</v>
      </c>
      <c r="F22" s="9">
        <f t="shared" si="0"/>
        <v>0</v>
      </c>
    </row>
    <row r="23" spans="2:6" x14ac:dyDescent="0.25">
      <c r="B23" s="5" t="s">
        <v>14</v>
      </c>
      <c r="C23" s="5">
        <v>96</v>
      </c>
      <c r="D23" s="5">
        <v>4</v>
      </c>
      <c r="E23" s="5">
        <v>4</v>
      </c>
      <c r="F23" s="9">
        <f t="shared" si="0"/>
        <v>8.3333333333333329E-2</v>
      </c>
    </row>
    <row r="24" spans="2:6" ht="15.75" x14ac:dyDescent="0.25">
      <c r="F24" s="12"/>
    </row>
    <row r="38" spans="7:7" x14ac:dyDescent="0.25">
      <c r="G38" s="5"/>
    </row>
  </sheetData>
  <sheetProtection algorithmName="SHA-512" hashValue="vgGMxoNRezjjUSlOM/WfZxD6OV8PfwZKi6i5WDXpiLSSh++mlQDClcIeqNVtjRC2nLrPwZZfdFVGfcwoZWvtPQ==" saltValue="wriUj0nDnEhrVGX4SqMmtw==" spinCount="100000" sheet="1" objects="1" scenarios="1"/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showRowColHeaders="0" workbookViewId="0">
      <selection activeCell="F38" sqref="F38"/>
    </sheetView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50</v>
      </c>
      <c r="C1" s="1"/>
    </row>
    <row r="4" spans="2:7" ht="18" customHeight="1" x14ac:dyDescent="0.25">
      <c r="B4" s="111" t="s">
        <v>48</v>
      </c>
      <c r="C4" s="112"/>
      <c r="D4" s="112"/>
      <c r="E4" s="112"/>
      <c r="F4" s="24"/>
      <c r="G4" s="15" t="s">
        <v>52</v>
      </c>
    </row>
    <row r="5" spans="2:7" x14ac:dyDescent="0.25">
      <c r="B5" s="2"/>
      <c r="C5" s="2"/>
      <c r="D5" s="2"/>
      <c r="E5" s="2"/>
      <c r="F5" s="2"/>
    </row>
    <row r="8" spans="2:7" ht="18" x14ac:dyDescent="0.25">
      <c r="B8" s="25" t="s">
        <v>0</v>
      </c>
      <c r="C8" s="25" t="s">
        <v>51</v>
      </c>
      <c r="D8" s="25" t="s">
        <v>49</v>
      </c>
      <c r="E8" s="25" t="s">
        <v>53</v>
      </c>
      <c r="F8" s="23"/>
    </row>
    <row r="9" spans="2:7" x14ac:dyDescent="0.25">
      <c r="B9" s="5" t="s">
        <v>2</v>
      </c>
      <c r="C9" s="14">
        <f t="shared" ref="C9:C26" si="0">D9/((E9/100000))</f>
        <v>5.0932335634534729</v>
      </c>
      <c r="D9" s="14">
        <v>437</v>
      </c>
      <c r="E9" s="5">
        <f>8410094+85209+84708</f>
        <v>8580011</v>
      </c>
      <c r="F9" s="13"/>
    </row>
    <row r="10" spans="2:7" x14ac:dyDescent="0.25">
      <c r="B10" s="5" t="s">
        <v>3</v>
      </c>
      <c r="C10" s="14">
        <f t="shared" si="0"/>
        <v>4.7976788372863419</v>
      </c>
      <c r="D10" s="5">
        <v>63</v>
      </c>
      <c r="E10" s="5">
        <v>1313135</v>
      </c>
      <c r="F10" s="13"/>
    </row>
    <row r="11" spans="2:7" x14ac:dyDescent="0.25">
      <c r="B11" s="5" t="s">
        <v>4</v>
      </c>
      <c r="C11" s="14">
        <f t="shared" si="0"/>
        <v>5.0602165772695074</v>
      </c>
      <c r="D11" s="5">
        <v>52</v>
      </c>
      <c r="E11" s="5">
        <v>1027624</v>
      </c>
      <c r="F11" s="13"/>
    </row>
    <row r="12" spans="2:7" x14ac:dyDescent="0.25">
      <c r="B12" s="5" t="s">
        <v>5</v>
      </c>
      <c r="C12" s="14">
        <f t="shared" si="0"/>
        <v>5.5120511812325681</v>
      </c>
      <c r="D12" s="5">
        <v>120</v>
      </c>
      <c r="E12" s="5">
        <v>2177048</v>
      </c>
      <c r="F12" s="13"/>
    </row>
    <row r="13" spans="2:7" x14ac:dyDescent="0.25">
      <c r="B13" s="5" t="s">
        <v>6</v>
      </c>
      <c r="C13" s="14">
        <f t="shared" si="0"/>
        <v>4.6448096832239791</v>
      </c>
      <c r="D13" s="5">
        <v>27</v>
      </c>
      <c r="E13" s="5">
        <v>581294</v>
      </c>
      <c r="F13" s="13"/>
    </row>
    <row r="14" spans="2:7" x14ac:dyDescent="0.25">
      <c r="B14" s="5" t="s">
        <v>55</v>
      </c>
      <c r="C14" s="14">
        <f t="shared" si="0"/>
        <v>4.2310445514231807</v>
      </c>
      <c r="D14" s="5">
        <v>86</v>
      </c>
      <c r="E14" s="5">
        <v>2032595</v>
      </c>
      <c r="F14" s="13"/>
    </row>
    <row r="15" spans="2:7" x14ac:dyDescent="0.25">
      <c r="B15" s="5" t="s">
        <v>57</v>
      </c>
      <c r="C15" s="14">
        <f t="shared" si="0"/>
        <v>5.2924141512538894</v>
      </c>
      <c r="D15" s="5">
        <v>128</v>
      </c>
      <c r="E15" s="5">
        <v>2418556</v>
      </c>
      <c r="F15" s="13"/>
    </row>
    <row r="16" spans="2:7" x14ac:dyDescent="0.25">
      <c r="B16" s="5" t="s">
        <v>7</v>
      </c>
      <c r="C16" s="14">
        <f t="shared" si="0"/>
        <v>4.9541196442594906</v>
      </c>
      <c r="D16" s="5">
        <v>371</v>
      </c>
      <c r="E16" s="5">
        <v>7488717</v>
      </c>
      <c r="F16" s="13"/>
    </row>
    <row r="17" spans="2:6" x14ac:dyDescent="0.25">
      <c r="B17" s="5" t="s">
        <v>58</v>
      </c>
      <c r="C17" s="14">
        <f t="shared" si="0"/>
        <v>5.1352210864308248</v>
      </c>
      <c r="D17" s="5">
        <v>254</v>
      </c>
      <c r="E17" s="5">
        <v>4946233</v>
      </c>
      <c r="F17" s="13"/>
    </row>
    <row r="18" spans="2:6" x14ac:dyDescent="0.25">
      <c r="B18" s="5" t="s">
        <v>8</v>
      </c>
      <c r="C18" s="14">
        <f t="shared" si="0"/>
        <v>5.3248484520105039</v>
      </c>
      <c r="D18" s="5">
        <v>57</v>
      </c>
      <c r="E18" s="5">
        <v>1070453</v>
      </c>
      <c r="F18" s="13"/>
    </row>
    <row r="19" spans="2:6" x14ac:dyDescent="0.25">
      <c r="B19" s="5" t="s">
        <v>9</v>
      </c>
      <c r="C19" s="14">
        <f t="shared" si="0"/>
        <v>5.4011081150169673</v>
      </c>
      <c r="D19" s="5">
        <v>146</v>
      </c>
      <c r="E19" s="5">
        <v>2703149</v>
      </c>
      <c r="F19" s="13"/>
    </row>
    <row r="20" spans="2:6" x14ac:dyDescent="0.25">
      <c r="B20" s="5" t="s">
        <v>56</v>
      </c>
      <c r="C20" s="14">
        <f t="shared" si="0"/>
        <v>4.9703365174908711</v>
      </c>
      <c r="D20" s="5">
        <v>58</v>
      </c>
      <c r="E20" s="5">
        <v>1166923</v>
      </c>
      <c r="F20" s="13"/>
    </row>
    <row r="21" spans="2:6" x14ac:dyDescent="0.25">
      <c r="B21" s="5" t="s">
        <v>10</v>
      </c>
      <c r="C21" s="14">
        <f t="shared" si="0"/>
        <v>4.154894465680572</v>
      </c>
      <c r="D21" s="5">
        <v>13</v>
      </c>
      <c r="E21" s="5">
        <v>312884</v>
      </c>
      <c r="F21" s="13"/>
    </row>
    <row r="22" spans="2:6" x14ac:dyDescent="0.25">
      <c r="B22" s="5" t="s">
        <v>11</v>
      </c>
      <c r="C22" s="14">
        <f t="shared" si="0"/>
        <v>4.6415622276994695</v>
      </c>
      <c r="D22" s="5">
        <v>304</v>
      </c>
      <c r="E22" s="5">
        <v>6549519</v>
      </c>
      <c r="F22" s="13"/>
    </row>
    <row r="23" spans="2:6" x14ac:dyDescent="0.25">
      <c r="B23" s="5" t="s">
        <v>12</v>
      </c>
      <c r="C23" s="14">
        <f t="shared" si="0"/>
        <v>4.1339984778753145</v>
      </c>
      <c r="D23" s="5">
        <v>61</v>
      </c>
      <c r="E23" s="5">
        <v>1475569</v>
      </c>
      <c r="F23" s="13"/>
    </row>
    <row r="24" spans="2:6" x14ac:dyDescent="0.25">
      <c r="B24" s="5" t="s">
        <v>13</v>
      </c>
      <c r="C24" s="14">
        <f t="shared" si="0"/>
        <v>3.2615482103419038</v>
      </c>
      <c r="D24" s="5">
        <v>21</v>
      </c>
      <c r="E24" s="5">
        <v>643866</v>
      </c>
      <c r="F24" s="13"/>
    </row>
    <row r="25" spans="2:6" x14ac:dyDescent="0.25">
      <c r="B25" s="5" t="s">
        <v>14</v>
      </c>
      <c r="C25" s="14">
        <f t="shared" si="0"/>
        <v>4.3761297324388213</v>
      </c>
      <c r="D25" s="5">
        <v>95</v>
      </c>
      <c r="E25" s="5">
        <v>2170868</v>
      </c>
      <c r="F25" s="13"/>
    </row>
    <row r="26" spans="2:6" x14ac:dyDescent="0.25">
      <c r="B26" s="5" t="s">
        <v>31</v>
      </c>
      <c r="C26" s="14">
        <f t="shared" si="0"/>
        <v>4.9144373524329277</v>
      </c>
      <c r="D26" s="5">
        <f>SUM(D9:D25)</f>
        <v>2293</v>
      </c>
      <c r="E26" s="5">
        <f>SUM(E9:E25)</f>
        <v>46658444</v>
      </c>
      <c r="F26" s="11"/>
    </row>
    <row r="27" spans="2:6" x14ac:dyDescent="0.25">
      <c r="B27" s="11"/>
      <c r="C27" s="20"/>
      <c r="D27" s="11"/>
      <c r="E27" s="11"/>
      <c r="F27" s="11"/>
    </row>
    <row r="28" spans="2:6" x14ac:dyDescent="0.25">
      <c r="B28" s="5" t="s">
        <v>59</v>
      </c>
      <c r="C28" s="125">
        <f>E26</f>
        <v>46658444</v>
      </c>
      <c r="D28" s="126"/>
      <c r="E28" s="127"/>
      <c r="F28" s="11"/>
    </row>
    <row r="29" spans="2:6" x14ac:dyDescent="0.25">
      <c r="B29" s="21" t="s">
        <v>49</v>
      </c>
      <c r="C29" s="125">
        <f>D26</f>
        <v>2293</v>
      </c>
      <c r="D29" s="126"/>
      <c r="E29" s="127"/>
      <c r="F29" s="11"/>
    </row>
    <row r="30" spans="2:6" x14ac:dyDescent="0.25">
      <c r="B30" s="19"/>
      <c r="C30" s="18"/>
      <c r="D30" s="10"/>
      <c r="F30" s="11"/>
    </row>
    <row r="31" spans="2:6" x14ac:dyDescent="0.25">
      <c r="B31" s="16" t="s">
        <v>98</v>
      </c>
    </row>
  </sheetData>
  <sheetProtection algorithmName="SHA-512" hashValue="JuN0xiFSbxPgDG1SrcDWPKya1Op4cj58tdGPtl2dRie3wCVbqF0H64YYJkKIThcnYyBUGaAPl6utF0YNfDUIwQ==" saltValue="4p8MWSYUeYtrQmH989BvyQ==" spinCount="100000" sheet="1" objects="1" scenarios="1"/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showRowColHeaders="0" workbookViewId="0"/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80</v>
      </c>
    </row>
    <row r="5" spans="2:14" x14ac:dyDescent="0.25">
      <c r="B5" s="111" t="s">
        <v>70</v>
      </c>
      <c r="C5" s="112"/>
      <c r="D5" s="112"/>
      <c r="E5" s="112"/>
      <c r="K5" s="111" t="s">
        <v>81</v>
      </c>
      <c r="L5" s="112"/>
      <c r="M5" s="112"/>
      <c r="N5" s="112"/>
    </row>
    <row r="7" spans="2:14" ht="18" x14ac:dyDescent="0.25">
      <c r="B7" s="3" t="s">
        <v>62</v>
      </c>
      <c r="C7" s="3" t="s">
        <v>69</v>
      </c>
      <c r="K7" s="35" t="s">
        <v>0</v>
      </c>
      <c r="L7" s="35" t="s">
        <v>44</v>
      </c>
      <c r="M7" s="36" t="s">
        <v>79</v>
      </c>
      <c r="N7" s="35" t="s">
        <v>49</v>
      </c>
    </row>
    <row r="8" spans="2:14" x14ac:dyDescent="0.25">
      <c r="B8" s="5" t="s">
        <v>63</v>
      </c>
      <c r="C8" s="5">
        <v>2449</v>
      </c>
      <c r="K8" s="5" t="s">
        <v>2</v>
      </c>
      <c r="L8" s="38">
        <f>M8/N8</f>
        <v>0.20594965675057209</v>
      </c>
      <c r="M8" s="37">
        <v>90</v>
      </c>
      <c r="N8" s="5">
        <v>437</v>
      </c>
    </row>
    <row r="9" spans="2:14" x14ac:dyDescent="0.25">
      <c r="B9" s="5" t="s">
        <v>64</v>
      </c>
      <c r="C9" s="5">
        <v>33</v>
      </c>
      <c r="K9" s="5" t="s">
        <v>3</v>
      </c>
      <c r="L9" s="38">
        <f t="shared" ref="L9:L25" si="0">M9/N9</f>
        <v>0.15873015873015872</v>
      </c>
      <c r="M9" s="37">
        <v>10</v>
      </c>
      <c r="N9" s="5">
        <v>63</v>
      </c>
    </row>
    <row r="10" spans="2:14" x14ac:dyDescent="0.25">
      <c r="B10" s="5" t="s">
        <v>65</v>
      </c>
      <c r="C10" s="5">
        <v>6</v>
      </c>
      <c r="K10" s="5" t="s">
        <v>4</v>
      </c>
      <c r="L10" s="38">
        <f t="shared" si="0"/>
        <v>0.19230769230769232</v>
      </c>
      <c r="M10" s="37">
        <v>10</v>
      </c>
      <c r="N10" s="5">
        <v>52</v>
      </c>
    </row>
    <row r="11" spans="2:14" x14ac:dyDescent="0.25">
      <c r="B11" s="5" t="s">
        <v>66</v>
      </c>
      <c r="C11" s="5">
        <v>54</v>
      </c>
      <c r="K11" s="5" t="s">
        <v>5</v>
      </c>
      <c r="L11" s="38">
        <f t="shared" si="0"/>
        <v>0.17499999999999999</v>
      </c>
      <c r="M11" s="37">
        <v>21</v>
      </c>
      <c r="N11" s="5">
        <v>120</v>
      </c>
    </row>
    <row r="12" spans="2:14" x14ac:dyDescent="0.25">
      <c r="B12" s="5" t="s">
        <v>67</v>
      </c>
      <c r="C12" s="5">
        <v>28</v>
      </c>
      <c r="K12" s="5" t="s">
        <v>6</v>
      </c>
      <c r="L12" s="38">
        <f t="shared" si="0"/>
        <v>3.7037037037037035E-2</v>
      </c>
      <c r="M12" s="37">
        <v>1</v>
      </c>
      <c r="N12" s="5">
        <v>27</v>
      </c>
    </row>
    <row r="13" spans="2:14" x14ac:dyDescent="0.25">
      <c r="B13" s="5" t="s">
        <v>68</v>
      </c>
      <c r="C13" s="5">
        <v>32</v>
      </c>
      <c r="K13" s="5" t="s">
        <v>55</v>
      </c>
      <c r="L13" s="38">
        <f t="shared" si="0"/>
        <v>0.38372093023255816</v>
      </c>
      <c r="M13" s="37">
        <v>33</v>
      </c>
      <c r="N13" s="5">
        <v>86</v>
      </c>
    </row>
    <row r="14" spans="2:14" x14ac:dyDescent="0.25">
      <c r="K14" s="5" t="s">
        <v>57</v>
      </c>
      <c r="L14" s="38">
        <f t="shared" si="0"/>
        <v>0.2109375</v>
      </c>
      <c r="M14" s="37">
        <v>27</v>
      </c>
      <c r="N14" s="5">
        <v>128</v>
      </c>
    </row>
    <row r="15" spans="2:14" x14ac:dyDescent="0.25">
      <c r="K15" s="5" t="s">
        <v>7</v>
      </c>
      <c r="L15" s="38">
        <f t="shared" si="0"/>
        <v>0.29110512129380056</v>
      </c>
      <c r="M15" s="37">
        <v>108</v>
      </c>
      <c r="N15" s="5">
        <v>371</v>
      </c>
    </row>
    <row r="16" spans="2:14" x14ac:dyDescent="0.25">
      <c r="K16" s="5" t="s">
        <v>58</v>
      </c>
      <c r="L16" s="38">
        <f t="shared" si="0"/>
        <v>0.12598425196850394</v>
      </c>
      <c r="M16" s="37">
        <v>32</v>
      </c>
      <c r="N16" s="5">
        <v>254</v>
      </c>
    </row>
    <row r="17" spans="11:14" x14ac:dyDescent="0.25">
      <c r="K17" s="5" t="s">
        <v>8</v>
      </c>
      <c r="L17" s="38">
        <f t="shared" si="0"/>
        <v>0.19298245614035087</v>
      </c>
      <c r="M17" s="37">
        <v>11</v>
      </c>
      <c r="N17" s="5">
        <v>57</v>
      </c>
    </row>
    <row r="18" spans="11:14" x14ac:dyDescent="0.25">
      <c r="K18" s="5" t="s">
        <v>9</v>
      </c>
      <c r="L18" s="38">
        <f t="shared" si="0"/>
        <v>0.17123287671232876</v>
      </c>
      <c r="M18" s="37">
        <v>25</v>
      </c>
      <c r="N18" s="5">
        <v>146</v>
      </c>
    </row>
    <row r="19" spans="11:14" x14ac:dyDescent="0.25">
      <c r="K19" s="5" t="s">
        <v>56</v>
      </c>
      <c r="L19" s="38">
        <f t="shared" si="0"/>
        <v>0.31034482758620691</v>
      </c>
      <c r="M19" s="37">
        <v>18</v>
      </c>
      <c r="N19" s="5">
        <v>58</v>
      </c>
    </row>
    <row r="20" spans="11:14" x14ac:dyDescent="0.25">
      <c r="K20" s="5" t="s">
        <v>10</v>
      </c>
      <c r="L20" s="38">
        <f t="shared" si="0"/>
        <v>0.15384615384615385</v>
      </c>
      <c r="M20" s="37">
        <v>2</v>
      </c>
      <c r="N20" s="5">
        <v>13</v>
      </c>
    </row>
    <row r="21" spans="11:14" x14ac:dyDescent="0.25">
      <c r="K21" s="5" t="s">
        <v>11</v>
      </c>
      <c r="L21" s="38">
        <f t="shared" si="0"/>
        <v>0.20394736842105263</v>
      </c>
      <c r="M21" s="37">
        <v>62</v>
      </c>
      <c r="N21" s="5">
        <v>304</v>
      </c>
    </row>
    <row r="22" spans="11:14" x14ac:dyDescent="0.25">
      <c r="K22" s="5" t="s">
        <v>12</v>
      </c>
      <c r="L22" s="38">
        <f t="shared" si="0"/>
        <v>0.26229508196721313</v>
      </c>
      <c r="M22" s="37">
        <v>16</v>
      </c>
      <c r="N22" s="5">
        <v>61</v>
      </c>
    </row>
    <row r="23" spans="11:14" x14ac:dyDescent="0.25">
      <c r="K23" s="5" t="s">
        <v>13</v>
      </c>
      <c r="L23" s="38">
        <f t="shared" si="0"/>
        <v>4.7619047619047616E-2</v>
      </c>
      <c r="M23" s="37">
        <v>1</v>
      </c>
      <c r="N23" s="5">
        <v>21</v>
      </c>
    </row>
    <row r="24" spans="11:14" x14ac:dyDescent="0.25">
      <c r="K24" s="5" t="s">
        <v>14</v>
      </c>
      <c r="L24" s="38">
        <f t="shared" si="0"/>
        <v>0.35789473684210527</v>
      </c>
      <c r="M24" s="37">
        <v>34</v>
      </c>
      <c r="N24" s="5">
        <v>95</v>
      </c>
    </row>
    <row r="25" spans="11:14" x14ac:dyDescent="0.25">
      <c r="K25" s="5" t="s">
        <v>31</v>
      </c>
      <c r="L25" s="38">
        <f t="shared" si="0"/>
        <v>0.21849105974705627</v>
      </c>
      <c r="M25" s="37">
        <f>SUM(M8:M24)</f>
        <v>501</v>
      </c>
      <c r="N25" s="5">
        <f>SUM(N8:N24)</f>
        <v>2293</v>
      </c>
    </row>
  </sheetData>
  <sheetProtection algorithmName="SHA-512" hashValue="kUk3gMK6VYj5YPmjj34rSeasS/bDpcnXPCOlqkGL+7hWwOWET5m6WCzaMm4IOpMWkQdlRF3HzagsMyH3/fOiKw==" saltValue="xhnlHOXOciLY9zhYDNiWzg==" spinCount="100000" sheet="1" objects="1" scenarios="1"/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showRowColHeaders="0" zoomScaleNormal="100" workbookViewId="0"/>
  </sheetViews>
  <sheetFormatPr baseColWidth="10" defaultRowHeight="15" x14ac:dyDescent="0.25"/>
  <cols>
    <col min="2" max="2" width="22.7109375" bestFit="1" customWidth="1"/>
    <col min="3" max="3" width="9.42578125" bestFit="1" customWidth="1"/>
    <col min="4" max="4" width="8.28515625" bestFit="1" customWidth="1"/>
  </cols>
  <sheetData>
    <row r="2" spans="2:5" ht="18.75" x14ac:dyDescent="0.25">
      <c r="B2" s="1" t="s">
        <v>209</v>
      </c>
      <c r="C2" s="1"/>
      <c r="D2" s="1"/>
    </row>
    <row r="5" spans="2:5" x14ac:dyDescent="0.25">
      <c r="B5" s="89" t="s">
        <v>126</v>
      </c>
      <c r="C5" s="91" t="s">
        <v>75</v>
      </c>
      <c r="D5" s="91" t="s">
        <v>73</v>
      </c>
      <c r="E5" s="91" t="s">
        <v>31</v>
      </c>
    </row>
    <row r="6" spans="2:5" x14ac:dyDescent="0.25">
      <c r="B6" s="91" t="s">
        <v>127</v>
      </c>
      <c r="C6" s="90">
        <v>1</v>
      </c>
      <c r="D6" s="90">
        <v>3</v>
      </c>
      <c r="E6" s="90">
        <f>C6+D6</f>
        <v>4</v>
      </c>
    </row>
    <row r="7" spans="2:5" x14ac:dyDescent="0.25">
      <c r="B7" s="91" t="s">
        <v>128</v>
      </c>
      <c r="C7" s="90">
        <v>1</v>
      </c>
      <c r="D7" s="90">
        <v>36</v>
      </c>
      <c r="E7" s="90">
        <f t="shared" ref="E7:E13" si="0">C7+D7</f>
        <v>37</v>
      </c>
    </row>
    <row r="8" spans="2:5" x14ac:dyDescent="0.25">
      <c r="B8" s="91" t="s">
        <v>129</v>
      </c>
      <c r="C8" s="90">
        <v>1</v>
      </c>
      <c r="D8" s="90">
        <v>1</v>
      </c>
      <c r="E8" s="90">
        <f t="shared" si="0"/>
        <v>2</v>
      </c>
    </row>
    <row r="9" spans="2:5" x14ac:dyDescent="0.25">
      <c r="B9" s="91" t="s">
        <v>130</v>
      </c>
      <c r="C9" s="90">
        <v>6</v>
      </c>
      <c r="D9" s="90">
        <v>85</v>
      </c>
      <c r="E9" s="90">
        <f t="shared" si="0"/>
        <v>91</v>
      </c>
    </row>
    <row r="10" spans="2:5" x14ac:dyDescent="0.25">
      <c r="B10" s="91" t="s">
        <v>131</v>
      </c>
      <c r="C10" s="90">
        <v>4</v>
      </c>
      <c r="D10" s="90">
        <v>122</v>
      </c>
      <c r="E10" s="90">
        <f t="shared" si="0"/>
        <v>126</v>
      </c>
    </row>
    <row r="11" spans="2:5" x14ac:dyDescent="0.25">
      <c r="B11" s="91" t="s">
        <v>132</v>
      </c>
      <c r="C11" s="90">
        <v>30</v>
      </c>
      <c r="D11" s="90">
        <v>2</v>
      </c>
      <c r="E11" s="90">
        <f t="shared" si="0"/>
        <v>32</v>
      </c>
    </row>
    <row r="12" spans="2:5" x14ac:dyDescent="0.25">
      <c r="B12" s="91" t="s">
        <v>133</v>
      </c>
      <c r="C12" s="90">
        <v>0</v>
      </c>
      <c r="D12" s="90">
        <v>9</v>
      </c>
      <c r="E12" s="90">
        <f t="shared" si="0"/>
        <v>9</v>
      </c>
    </row>
    <row r="13" spans="2:5" x14ac:dyDescent="0.25">
      <c r="B13" s="91" t="s">
        <v>134</v>
      </c>
      <c r="C13" s="90">
        <v>0</v>
      </c>
      <c r="D13" s="90">
        <v>2</v>
      </c>
      <c r="E13" s="90">
        <f t="shared" si="0"/>
        <v>2</v>
      </c>
    </row>
  </sheetData>
  <sheetProtection algorithmName="SHA-512" hashValue="oqoGCYRz5qVnA/+PwkHG/S2+qfw4cpuWxb5YS3YVS/odMo/oiBm13lTZMnfyzPBxClKXMVZcpp+1Wwu4rWLH5A==" saltValue="cuR8+arPMx6joMzsbqto2g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4"/>
  <sheetViews>
    <sheetView showGridLines="0" showRowColHeaders="0" zoomScaleNormal="100" workbookViewId="0"/>
  </sheetViews>
  <sheetFormatPr baseColWidth="10" defaultRowHeight="15" x14ac:dyDescent="0.25"/>
  <cols>
    <col min="2" max="2" width="14.85546875" customWidth="1"/>
    <col min="3" max="3" width="36" customWidth="1"/>
    <col min="4" max="4" width="7" style="75" customWidth="1"/>
    <col min="5" max="5" width="6.28515625" style="76" customWidth="1"/>
    <col min="6" max="6" width="11.85546875" customWidth="1"/>
    <col min="7" max="7" width="43" customWidth="1"/>
    <col min="8" max="8" width="7" style="75" customWidth="1"/>
    <col min="9" max="9" width="6.7109375" customWidth="1"/>
    <col min="10" max="10" width="26.42578125" customWidth="1"/>
    <col min="11" max="11" width="37" customWidth="1"/>
    <col min="12" max="12" width="10.42578125" style="75" customWidth="1"/>
    <col min="13" max="13" width="7.5703125" style="75" customWidth="1"/>
    <col min="14" max="14" width="10.140625" style="76" customWidth="1"/>
    <col min="15" max="15" width="28.85546875" customWidth="1"/>
    <col min="16" max="16" width="40.28515625" customWidth="1"/>
    <col min="17" max="17" width="8.140625" style="75" customWidth="1"/>
    <col min="18" max="18" width="7.42578125" style="76" customWidth="1"/>
    <col min="19" max="19" width="23.42578125" customWidth="1"/>
    <col min="20" max="20" width="41.42578125" customWidth="1"/>
    <col min="21" max="21" width="8.85546875" customWidth="1"/>
    <col min="22" max="22" width="7.42578125" customWidth="1"/>
    <col min="23" max="23" width="24.7109375" customWidth="1"/>
    <col min="24" max="24" width="46.85546875" customWidth="1"/>
    <col min="25" max="25" width="8.140625" customWidth="1"/>
    <col min="26" max="26" width="7.85546875" customWidth="1"/>
  </cols>
  <sheetData>
    <row r="2" spans="3:18" ht="18.75" x14ac:dyDescent="0.25">
      <c r="C2" s="1" t="s">
        <v>125</v>
      </c>
    </row>
    <row r="5" spans="3:18" x14ac:dyDescent="0.25">
      <c r="C5" s="128" t="s">
        <v>113</v>
      </c>
      <c r="D5" s="129"/>
      <c r="E5" s="130"/>
      <c r="G5" s="128" t="s">
        <v>114</v>
      </c>
      <c r="H5" s="129"/>
      <c r="I5" s="130"/>
      <c r="L5"/>
      <c r="M5"/>
      <c r="N5"/>
    </row>
    <row r="6" spans="3:18" s="77" customFormat="1" ht="18.75" x14ac:dyDescent="0.3">
      <c r="C6" s="78"/>
      <c r="D6" s="74" t="s">
        <v>75</v>
      </c>
      <c r="E6" s="74" t="s">
        <v>73</v>
      </c>
      <c r="G6" s="79"/>
      <c r="H6" s="74" t="s">
        <v>75</v>
      </c>
      <c r="I6" s="74" t="s">
        <v>73</v>
      </c>
      <c r="J6"/>
      <c r="K6"/>
      <c r="L6"/>
      <c r="M6"/>
      <c r="N6"/>
      <c r="O6"/>
    </row>
    <row r="7" spans="3:18" x14ac:dyDescent="0.25">
      <c r="C7" s="5" t="s">
        <v>115</v>
      </c>
      <c r="D7" s="5">
        <v>5</v>
      </c>
      <c r="E7" s="5">
        <v>4</v>
      </c>
      <c r="G7" s="5" t="s">
        <v>115</v>
      </c>
      <c r="H7" s="5">
        <v>3</v>
      </c>
      <c r="I7" s="5">
        <v>6</v>
      </c>
      <c r="L7"/>
      <c r="M7"/>
      <c r="N7"/>
      <c r="P7" s="76"/>
      <c r="Q7"/>
      <c r="R7"/>
    </row>
    <row r="8" spans="3:18" x14ac:dyDescent="0.25">
      <c r="C8" s="5" t="s">
        <v>116</v>
      </c>
      <c r="D8" s="5">
        <v>4</v>
      </c>
      <c r="E8" s="5">
        <v>5</v>
      </c>
      <c r="G8" s="5" t="s">
        <v>116</v>
      </c>
      <c r="H8" s="5">
        <v>5</v>
      </c>
      <c r="I8" s="5">
        <v>4</v>
      </c>
      <c r="L8"/>
      <c r="M8"/>
      <c r="N8"/>
      <c r="P8" s="76"/>
      <c r="Q8"/>
      <c r="R8"/>
    </row>
    <row r="9" spans="3:18" x14ac:dyDescent="0.25">
      <c r="C9" s="5" t="s">
        <v>117</v>
      </c>
      <c r="D9" s="5">
        <v>4</v>
      </c>
      <c r="E9" s="5">
        <v>5</v>
      </c>
      <c r="G9" s="5" t="s">
        <v>117</v>
      </c>
      <c r="H9" s="5">
        <v>4</v>
      </c>
      <c r="I9" s="5">
        <v>5</v>
      </c>
      <c r="L9"/>
      <c r="M9"/>
      <c r="N9"/>
      <c r="P9" s="76"/>
      <c r="Q9"/>
      <c r="R9"/>
    </row>
    <row r="10" spans="3:18" x14ac:dyDescent="0.25">
      <c r="C10" s="5" t="s">
        <v>118</v>
      </c>
      <c r="D10" s="5">
        <v>4</v>
      </c>
      <c r="E10" s="5">
        <v>5</v>
      </c>
      <c r="G10" s="5" t="s">
        <v>118</v>
      </c>
      <c r="H10" s="5">
        <v>4</v>
      </c>
      <c r="I10" s="5">
        <v>5</v>
      </c>
      <c r="L10"/>
      <c r="M10"/>
      <c r="N10"/>
      <c r="P10" s="75"/>
      <c r="Q10" s="76"/>
      <c r="R10"/>
    </row>
    <row r="11" spans="3:18" x14ac:dyDescent="0.25">
      <c r="C11" s="80"/>
      <c r="D11" s="40">
        <f>SUM(D7:D10)</f>
        <v>17</v>
      </c>
      <c r="E11" s="40">
        <f>SUM(E7:E10)</f>
        <v>19</v>
      </c>
      <c r="G11" s="5" t="s">
        <v>119</v>
      </c>
      <c r="H11" s="5">
        <v>3</v>
      </c>
      <c r="I11" s="5">
        <v>6</v>
      </c>
      <c r="P11" s="75"/>
      <c r="Q11" s="76"/>
      <c r="R11"/>
    </row>
    <row r="12" spans="3:18" x14ac:dyDescent="0.25">
      <c r="G12" s="5" t="s">
        <v>120</v>
      </c>
      <c r="H12" s="5">
        <v>5</v>
      </c>
      <c r="I12" s="5">
        <v>4</v>
      </c>
    </row>
    <row r="13" spans="3:18" x14ac:dyDescent="0.25">
      <c r="G13" s="80"/>
      <c r="H13" s="40">
        <f>SUM(H7:H12)</f>
        <v>24</v>
      </c>
      <c r="I13" s="40">
        <f>SUM(I7:I12)</f>
        <v>30</v>
      </c>
    </row>
    <row r="16" spans="3:18" x14ac:dyDescent="0.25">
      <c r="C16" s="128" t="s">
        <v>121</v>
      </c>
      <c r="D16" s="129"/>
      <c r="E16" s="130"/>
      <c r="G16" s="128" t="s">
        <v>122</v>
      </c>
      <c r="H16" s="129"/>
      <c r="I16" s="130"/>
    </row>
    <row r="17" spans="3:9" x14ac:dyDescent="0.25">
      <c r="C17" s="74"/>
      <c r="D17" s="74" t="s">
        <v>75</v>
      </c>
      <c r="E17" s="74" t="s">
        <v>73</v>
      </c>
      <c r="G17" s="5"/>
      <c r="H17" s="74" t="s">
        <v>75</v>
      </c>
      <c r="I17" s="74" t="s">
        <v>73</v>
      </c>
    </row>
    <row r="18" spans="3:9" x14ac:dyDescent="0.25">
      <c r="C18" s="5" t="s">
        <v>115</v>
      </c>
      <c r="D18" s="5">
        <v>1</v>
      </c>
      <c r="E18" s="5">
        <v>1</v>
      </c>
      <c r="G18" s="5" t="s">
        <v>115</v>
      </c>
      <c r="H18" s="5"/>
      <c r="I18" s="5">
        <v>2</v>
      </c>
    </row>
    <row r="19" spans="3:9" x14ac:dyDescent="0.25">
      <c r="C19" s="5" t="s">
        <v>116</v>
      </c>
      <c r="D19" s="5"/>
      <c r="E19" s="5">
        <v>2</v>
      </c>
      <c r="G19" s="5" t="s">
        <v>116</v>
      </c>
      <c r="H19" s="5">
        <v>1</v>
      </c>
      <c r="I19" s="5">
        <v>1</v>
      </c>
    </row>
    <row r="20" spans="3:9" x14ac:dyDescent="0.25">
      <c r="C20" s="5" t="s">
        <v>117</v>
      </c>
      <c r="D20" s="5">
        <v>1</v>
      </c>
      <c r="E20" s="5">
        <v>1</v>
      </c>
      <c r="G20" s="5" t="s">
        <v>117</v>
      </c>
      <c r="H20" s="5">
        <v>2</v>
      </c>
      <c r="I20" s="5"/>
    </row>
    <row r="21" spans="3:9" x14ac:dyDescent="0.25">
      <c r="C21" s="5" t="s">
        <v>118</v>
      </c>
      <c r="D21" s="5">
        <v>1</v>
      </c>
      <c r="E21" s="5">
        <v>1</v>
      </c>
      <c r="G21" s="5" t="s">
        <v>118</v>
      </c>
      <c r="H21" s="5">
        <v>2</v>
      </c>
      <c r="I21" s="5"/>
    </row>
    <row r="22" spans="3:9" x14ac:dyDescent="0.25">
      <c r="C22" s="80"/>
      <c r="D22" s="40">
        <f>SUM(D18:D21)</f>
        <v>3</v>
      </c>
      <c r="E22" s="40">
        <f>SUM(E18:E21)</f>
        <v>5</v>
      </c>
      <c r="G22" s="5" t="s">
        <v>119</v>
      </c>
      <c r="H22" s="5"/>
      <c r="I22" s="5">
        <v>2</v>
      </c>
    </row>
    <row r="23" spans="3:9" x14ac:dyDescent="0.25">
      <c r="G23" s="5" t="s">
        <v>120</v>
      </c>
      <c r="H23" s="5"/>
      <c r="I23" s="5">
        <v>2</v>
      </c>
    </row>
    <row r="24" spans="3:9" x14ac:dyDescent="0.25">
      <c r="G24" s="80"/>
      <c r="H24" s="40">
        <f>SUM(H18:H23)</f>
        <v>5</v>
      </c>
      <c r="I24" s="40">
        <f>SUM(I18:I23)</f>
        <v>7</v>
      </c>
    </row>
    <row r="25" spans="3:9" ht="18.600000000000001" customHeight="1" x14ac:dyDescent="0.25"/>
    <row r="26" spans="3:9" ht="39.6" customHeight="1" x14ac:dyDescent="0.25"/>
    <row r="49" spans="2:10" x14ac:dyDescent="0.25">
      <c r="J49" t="s">
        <v>212</v>
      </c>
    </row>
    <row r="58" spans="2:10" ht="36" customHeight="1" x14ac:dyDescent="0.25">
      <c r="B58" s="82" t="s">
        <v>123</v>
      </c>
      <c r="C58" s="131">
        <v>2017</v>
      </c>
      <c r="D58" s="132"/>
      <c r="E58" s="83">
        <v>2018</v>
      </c>
      <c r="F58" s="84"/>
    </row>
    <row r="59" spans="2:10" ht="18.75" x14ac:dyDescent="0.3">
      <c r="B59" s="85"/>
      <c r="C59" s="86" t="s">
        <v>31</v>
      </c>
      <c r="D59" s="87" t="s">
        <v>124</v>
      </c>
      <c r="E59" s="86" t="s">
        <v>31</v>
      </c>
      <c r="F59" s="86" t="s">
        <v>124</v>
      </c>
    </row>
    <row r="60" spans="2:10" x14ac:dyDescent="0.25">
      <c r="B60" s="86" t="s">
        <v>75</v>
      </c>
      <c r="C60" s="88">
        <v>3</v>
      </c>
      <c r="D60" s="88">
        <v>1</v>
      </c>
      <c r="E60" s="88">
        <v>4</v>
      </c>
      <c r="F60" s="88">
        <v>2</v>
      </c>
    </row>
    <row r="61" spans="2:10" x14ac:dyDescent="0.25">
      <c r="B61" s="86" t="s">
        <v>73</v>
      </c>
      <c r="C61" s="88">
        <v>1</v>
      </c>
      <c r="D61" s="88">
        <v>1</v>
      </c>
      <c r="E61" s="88">
        <v>2</v>
      </c>
      <c r="F61" s="88">
        <v>1</v>
      </c>
    </row>
    <row r="62" spans="2:10" x14ac:dyDescent="0.25">
      <c r="C62" s="81"/>
      <c r="D62" s="81"/>
      <c r="E62" s="81"/>
      <c r="F62" s="81"/>
    </row>
    <row r="63" spans="2:10" x14ac:dyDescent="0.25">
      <c r="C63" s="81"/>
      <c r="D63" s="81"/>
      <c r="E63" s="81"/>
      <c r="F63" s="81"/>
    </row>
    <row r="64" spans="2:10" x14ac:dyDescent="0.25">
      <c r="C64" s="81"/>
      <c r="D64" s="81"/>
      <c r="E64" s="81"/>
      <c r="F64" s="81"/>
    </row>
    <row r="65" spans="3:6" x14ac:dyDescent="0.25">
      <c r="C65" s="81"/>
      <c r="D65" s="81"/>
      <c r="E65" s="81"/>
      <c r="F65" s="81"/>
    </row>
    <row r="66" spans="3:6" x14ac:dyDescent="0.25">
      <c r="C66" s="81"/>
      <c r="D66" s="81"/>
      <c r="E66" s="81"/>
      <c r="F66" s="81"/>
    </row>
    <row r="67" spans="3:6" x14ac:dyDescent="0.25">
      <c r="D67"/>
      <c r="E67"/>
    </row>
    <row r="68" spans="3:6" x14ac:dyDescent="0.25">
      <c r="D68"/>
      <c r="E68"/>
    </row>
    <row r="69" spans="3:6" x14ac:dyDescent="0.25">
      <c r="D69"/>
      <c r="E69"/>
    </row>
    <row r="70" spans="3:6" x14ac:dyDescent="0.25">
      <c r="D70"/>
      <c r="E70"/>
    </row>
    <row r="71" spans="3:6" x14ac:dyDescent="0.25">
      <c r="D71"/>
      <c r="E71"/>
    </row>
    <row r="72" spans="3:6" x14ac:dyDescent="0.25">
      <c r="D72"/>
      <c r="E72"/>
    </row>
    <row r="73" spans="3:6" x14ac:dyDescent="0.25">
      <c r="D73"/>
      <c r="E73"/>
    </row>
    <row r="74" spans="3:6" x14ac:dyDescent="0.25">
      <c r="C74" s="75"/>
    </row>
  </sheetData>
  <sheetProtection algorithmName="SHA-512" hashValue="ArbAZ0xP5FnSUCjXfcl7usSBdsHh7Od/zNWg2WZQnwM4BkmlQqqm9afmbNgkyEEZlVV1dtHunIkyJgD80XygqQ==" saltValue="EgdPfHF8G3WEbuTEd1cUPg==" spinCount="100000" sheet="1" objects="1" scenarios="1"/>
  <mergeCells count="5">
    <mergeCell ref="C5:E5"/>
    <mergeCell ref="G5:I5"/>
    <mergeCell ref="C16:E16"/>
    <mergeCell ref="G16:I16"/>
    <mergeCell ref="C58:D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Distribución por sexo en OOCC </vt:lpstr>
      <vt:lpstr>Dist. por sexo F. Territoriales</vt:lpstr>
      <vt:lpstr>Distribución por sexo Carrera F</vt:lpstr>
      <vt:lpstr>Antigüedad-Edad</vt:lpstr>
      <vt:lpstr>Rotación de personal</vt:lpstr>
      <vt:lpstr>Número de Fiscales - Población</vt:lpstr>
      <vt:lpstr>Situaciones Adtvas-Bajas enf.</vt:lpstr>
      <vt:lpstr>Excedencias-Licencias</vt:lpstr>
      <vt:lpstr>Tribunales calificadores</vt:lpstr>
      <vt:lpstr>Formación continuada</vt:lpstr>
      <vt:lpstr>Formación inicial</vt:lpstr>
      <vt:lpstr>'Distribución por sexo en OOCC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2019-06-13T10:49:27Z</dcterms:modified>
</cp:coreProperties>
</file>