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3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drawings/drawing4.xml" ContentType="application/vnd.openxmlformats-officedocument.drawing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5.xml" ContentType="application/vnd.openxmlformats-officedocument.drawing+xml"/>
  <Override PartName="/xl/charts/chart27.xml" ContentType="application/vnd.openxmlformats-officedocument.drawingml.chart+xml"/>
  <Override PartName="/xl/drawings/drawing6.xml" ContentType="application/vnd.openxmlformats-officedocument.drawing+xml"/>
  <Override PartName="/xl/charts/chart28.xml" ContentType="application/vnd.openxmlformats-officedocument.drawingml.chart+xml"/>
  <Override PartName="/xl/drawings/drawing7.xml" ContentType="application/vnd.openxmlformats-officedocument.drawing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8.xml" ContentType="application/vnd.openxmlformats-officedocument.drawing+xml"/>
  <Override PartName="/xl/charts/chart3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9.xml" ContentType="application/vnd.openxmlformats-officedocument.drawing+xml"/>
  <Override PartName="/xl/charts/chart3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3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3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3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3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 defaultThemeVersion="124226"/>
  <bookViews>
    <workbookView xWindow="-120" yWindow="-120" windowWidth="20730" windowHeight="11160" tabRatio="623"/>
  </bookViews>
  <sheets>
    <sheet name="Distribución por sexo en OOCC " sheetId="7" r:id="rId1"/>
    <sheet name="Dist. por sexo F. Territoriales" sheetId="8" r:id="rId2"/>
    <sheet name="Distribución por sexo Carrera F" sheetId="2" r:id="rId3"/>
    <sheet name="Antigüedad-Edad" sheetId="1" r:id="rId4"/>
    <sheet name="Rotación de personal" sheetId="3" r:id="rId5"/>
    <sheet name="Número de Fiscales - Población" sheetId="5" r:id="rId6"/>
    <sheet name="Situaciones Adtvas-Bajas enf." sheetId="6" r:id="rId7"/>
    <sheet name="Excedencias-Licencias" sheetId="10" r:id="rId8"/>
    <sheet name="Tribunales calificadores" sheetId="9" r:id="rId9"/>
  </sheets>
  <definedNames>
    <definedName name="_xlnm.Print_Area" localSheetId="0">'Distribución por sexo en OOCC '!$S$2:$W$8</definedName>
  </definedNames>
  <calcPr calcId="162913"/>
</workbook>
</file>

<file path=xl/calcChain.xml><?xml version="1.0" encoding="utf-8"?>
<calcChain xmlns="http://schemas.openxmlformats.org/spreadsheetml/2006/main">
  <c r="E7" i="10" l="1"/>
  <c r="E8" i="10"/>
  <c r="E9" i="10"/>
  <c r="E10" i="10"/>
  <c r="E11" i="10"/>
  <c r="E12" i="10"/>
  <c r="E13" i="10"/>
  <c r="E14" i="10"/>
  <c r="D14" i="9" l="1"/>
  <c r="C14" i="9"/>
  <c r="D25" i="9"/>
  <c r="C25" i="9"/>
  <c r="CI8" i="2" l="1"/>
  <c r="CG8" i="2" s="1"/>
  <c r="CH8" i="2"/>
  <c r="AE8" i="2" l="1"/>
  <c r="AE9" i="2"/>
  <c r="AE10" i="2"/>
  <c r="AE11" i="2"/>
  <c r="AE12" i="2"/>
  <c r="AF12" i="2" s="1"/>
  <c r="AF8" i="2"/>
  <c r="AE7" i="2"/>
  <c r="F8" i="2" l="1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7" i="2"/>
  <c r="U7" i="7" l="1"/>
  <c r="T7" i="7"/>
  <c r="U6" i="7"/>
  <c r="T6" i="7"/>
  <c r="U5" i="7"/>
  <c r="T5" i="7"/>
  <c r="H24" i="9" l="1"/>
  <c r="H13" i="9"/>
  <c r="G13" i="9"/>
  <c r="F6" i="3"/>
  <c r="AM12" i="2"/>
  <c r="AM11" i="2"/>
  <c r="AM10" i="2"/>
  <c r="AM9" i="2"/>
  <c r="AM8" i="2"/>
  <c r="AM7" i="2"/>
  <c r="U17" i="2"/>
  <c r="V17" i="2"/>
  <c r="AE13" i="2"/>
  <c r="AD12" i="2"/>
  <c r="AF7" i="2"/>
  <c r="AN7" i="2" s="1"/>
  <c r="AF9" i="2"/>
  <c r="AF10" i="2"/>
  <c r="AF11" i="2"/>
  <c r="W16" i="2"/>
  <c r="T16" i="2"/>
  <c r="F25" i="2"/>
  <c r="AE13" i="1"/>
  <c r="AF10" i="1" s="1"/>
  <c r="AF9" i="1" l="1"/>
  <c r="AF12" i="1"/>
  <c r="AF7" i="1"/>
  <c r="AF8" i="1"/>
  <c r="AF11" i="1"/>
  <c r="AF13" i="2"/>
  <c r="AL12" i="2"/>
  <c r="AM13" i="2"/>
  <c r="W17" i="2"/>
  <c r="AN12" i="2"/>
  <c r="D26" i="5"/>
  <c r="N26" i="6"/>
  <c r="M26" i="6"/>
  <c r="L26" i="6" l="1"/>
  <c r="G24" i="9" l="1"/>
  <c r="T8" i="7"/>
  <c r="E6" i="10" l="1"/>
  <c r="E26" i="5" l="1"/>
  <c r="C28" i="5" s="1"/>
  <c r="M24" i="9" l="1"/>
  <c r="L24" i="9"/>
  <c r="M13" i="9"/>
  <c r="L13" i="9"/>
  <c r="L8" i="6" l="1"/>
  <c r="Q3" i="8" l="1"/>
  <c r="E3" i="8"/>
  <c r="L3" i="8"/>
  <c r="BV26" i="2" l="1"/>
  <c r="U8" i="7"/>
  <c r="BW26" i="2"/>
  <c r="CB26" i="2"/>
  <c r="CC26" i="2"/>
  <c r="BX26" i="2"/>
  <c r="BY26" i="2"/>
  <c r="CA26" i="2"/>
  <c r="BZ26" i="2"/>
  <c r="BZ27" i="2" l="1"/>
  <c r="CA29" i="2" s="1"/>
  <c r="CB27" i="2"/>
  <c r="CB29" i="2" s="1"/>
  <c r="BX27" i="2"/>
  <c r="BY29" i="2" s="1"/>
  <c r="E25" i="2"/>
  <c r="D25" i="2"/>
  <c r="BZ29" i="2" l="1"/>
  <c r="CC29" i="2"/>
  <c r="BX29" i="2"/>
  <c r="G25" i="2"/>
  <c r="L9" i="6"/>
  <c r="L10" i="6"/>
  <c r="L11" i="6"/>
  <c r="L12" i="6"/>
  <c r="L13" i="6"/>
  <c r="L14" i="6"/>
  <c r="L15" i="6"/>
  <c r="L16" i="6"/>
  <c r="L17" i="6"/>
  <c r="L18" i="6"/>
  <c r="L19" i="6"/>
  <c r="L20" i="6"/>
  <c r="L21" i="6"/>
  <c r="L22" i="6"/>
  <c r="L23" i="6"/>
  <c r="L24" i="6"/>
  <c r="L25" i="6" l="1"/>
  <c r="E3" i="7"/>
  <c r="P3" i="7" l="1"/>
  <c r="K3" i="7"/>
  <c r="C29" i="5" l="1"/>
  <c r="C26" i="5" l="1"/>
  <c r="F7" i="3" l="1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G7" i="2" l="1"/>
  <c r="T7" i="2"/>
  <c r="W7" i="2"/>
  <c r="G8" i="2"/>
  <c r="T8" i="2"/>
  <c r="W8" i="2"/>
  <c r="G9" i="2"/>
  <c r="T9" i="2"/>
  <c r="W9" i="2"/>
  <c r="G10" i="2"/>
  <c r="T10" i="2"/>
  <c r="W10" i="2"/>
  <c r="G11" i="2"/>
  <c r="T11" i="2"/>
  <c r="W11" i="2"/>
  <c r="G12" i="2"/>
  <c r="T12" i="2"/>
  <c r="W12" i="2"/>
  <c r="G13" i="2"/>
  <c r="T13" i="2"/>
  <c r="W13" i="2"/>
  <c r="G14" i="2"/>
  <c r="T14" i="2"/>
  <c r="W14" i="2"/>
  <c r="G15" i="2"/>
  <c r="T15" i="2"/>
  <c r="W15" i="2"/>
  <c r="G16" i="2"/>
  <c r="G17" i="2"/>
  <c r="G18" i="2"/>
  <c r="G19" i="2"/>
  <c r="G20" i="2"/>
  <c r="G21" i="2"/>
  <c r="G22" i="2"/>
  <c r="G23" i="2"/>
  <c r="G24" i="2"/>
  <c r="AF13" i="1" l="1"/>
  <c r="BV27" i="2"/>
  <c r="BV29" i="2" s="1"/>
  <c r="BW29" i="2" l="1"/>
  <c r="AN9" i="2"/>
  <c r="AD9" i="2"/>
  <c r="AL9" i="2"/>
  <c r="AN11" i="2"/>
  <c r="AD11" i="2"/>
  <c r="AL11" i="2"/>
  <c r="AL10" i="2"/>
  <c r="AD10" i="2"/>
  <c r="AN10" i="2"/>
  <c r="AL8" i="2"/>
  <c r="AD8" i="2"/>
  <c r="AN8" i="2"/>
  <c r="AN13" i="2"/>
  <c r="AL13" i="2" s="1"/>
  <c r="AD7" i="2"/>
  <c r="AL7" i="2"/>
  <c r="AD13" i="2" l="1"/>
</calcChain>
</file>

<file path=xl/sharedStrings.xml><?xml version="1.0" encoding="utf-8"?>
<sst xmlns="http://schemas.openxmlformats.org/spreadsheetml/2006/main" count="429" uniqueCount="148">
  <si>
    <t>Comunidad Autónoma</t>
  </si>
  <si>
    <t>Edad Media</t>
  </si>
  <si>
    <t>Andalucía</t>
  </si>
  <si>
    <t>Aragón</t>
  </si>
  <si>
    <t>Asturias</t>
  </si>
  <si>
    <t>Canarias</t>
  </si>
  <si>
    <t>Cantabria</t>
  </si>
  <si>
    <t>Cataluña</t>
  </si>
  <si>
    <t>Extremadura</t>
  </si>
  <si>
    <t>Galicia</t>
  </si>
  <si>
    <t>La Rioja</t>
  </si>
  <si>
    <t>Madrid</t>
  </si>
  <si>
    <t>Murcia</t>
  </si>
  <si>
    <t>Navarra</t>
  </si>
  <si>
    <t>País Vasco</t>
  </si>
  <si>
    <t>Antigüedad</t>
  </si>
  <si>
    <t>RANGO</t>
  </si>
  <si>
    <t>TOTAL</t>
  </si>
  <si>
    <t>PORCENTAJE</t>
  </si>
  <si>
    <t>PIRÁMIDE DE EDAD EN LA CARRERA FISCAL</t>
  </si>
  <si>
    <t>Indicadores sociológicos de la Carrera Fiscal / Antigüedad - Edad</t>
  </si>
  <si>
    <t>Indicadores sociológicos de la Carrera Fiscal / Sexo</t>
  </si>
  <si>
    <t>Mujer</t>
  </si>
  <si>
    <t>CUADROS DIRECTIVOS DE LA CARRERA FISCAL</t>
  </si>
  <si>
    <t>Fiscal de Sala</t>
  </si>
  <si>
    <t>Fiscal Jefe</t>
  </si>
  <si>
    <t>Fiscal Jefe de Área</t>
  </si>
  <si>
    <t>Fiscal Superior CCAA</t>
  </si>
  <si>
    <t>Total</t>
  </si>
  <si>
    <t>PIRÁMIDE DE EDAD POR SEXO EN LA CARRERA FISCAL</t>
  </si>
  <si>
    <t>Indicadores sociológicos de la Carrera Fiscal / Rotación de personal</t>
  </si>
  <si>
    <t>Puestos</t>
  </si>
  <si>
    <t>Porcentaje</t>
  </si>
  <si>
    <t>PORCENTAJE DE MUJERES POR RANGO DE EDAD</t>
  </si>
  <si>
    <t>NÚMERO DE FISCALES DE LAS COMUNIDADES AUTÓNOMAS</t>
  </si>
  <si>
    <t>Total Fiscales</t>
  </si>
  <si>
    <t>Indicadores sociológicos de la Carrera Fiscal / Número de Fiscales / Población</t>
  </si>
  <si>
    <t>Fiscales por cada 100.000 habitantes</t>
  </si>
  <si>
    <r>
      <t>Fuente:</t>
    </r>
    <r>
      <rPr>
        <sz val="9"/>
        <color indexed="63"/>
        <rFont val="Arial"/>
        <family val="2"/>
      </rPr>
      <t> Instituto Nacional de Estadística</t>
    </r>
  </si>
  <si>
    <t>Población *</t>
  </si>
  <si>
    <t>PORCENTAJE DE HOMBRES POR RANGO DE EDAD</t>
  </si>
  <si>
    <t>Castilla - La Mancha</t>
  </si>
  <si>
    <t>Illes Balears</t>
  </si>
  <si>
    <t>Castilla y León</t>
  </si>
  <si>
    <t>Comunitat Valenciana</t>
  </si>
  <si>
    <t>Total habitantes</t>
  </si>
  <si>
    <t>% Mujeres</t>
  </si>
  <si>
    <t xml:space="preserve"> Total (Hombre + Mujer)</t>
  </si>
  <si>
    <t>Tipo de Situación Administrativa</t>
  </si>
  <si>
    <t>Destino</t>
  </si>
  <si>
    <t>Excedencia</t>
  </si>
  <si>
    <t>Servicios Especiales</t>
  </si>
  <si>
    <t>Comisión de Servicios</t>
  </si>
  <si>
    <t>Número de Fiscales</t>
  </si>
  <si>
    <t>PORCENTAJE DE FISCALES POR SITUACIÓN ADMINISTRATIVA</t>
  </si>
  <si>
    <t>Rotaciones salida</t>
  </si>
  <si>
    <t>Rotaciones entrada</t>
  </si>
  <si>
    <t>Mujeres</t>
  </si>
  <si>
    <t>Fiscales Superiores de Comunidad Autónoma</t>
  </si>
  <si>
    <t>Hombres</t>
  </si>
  <si>
    <t xml:space="preserve">Total </t>
  </si>
  <si>
    <t>Fiscales Jefes de las Fiscalías Provinciales</t>
  </si>
  <si>
    <t xml:space="preserve">Fiscales Jefes de Fiscalías de Área </t>
  </si>
  <si>
    <t>Nº bajas por enfermedad</t>
  </si>
  <si>
    <t>Indicadores sociológicos de la Carrera Fiscal / Situaciones Administrativas / Bajas por enfermedad</t>
  </si>
  <si>
    <t>PORCENTAJE DE FISCALES POR BAJAS POR ENFERMEDAD</t>
  </si>
  <si>
    <t>Barcelona</t>
  </si>
  <si>
    <t>Valencia/València</t>
  </si>
  <si>
    <t>Sevilla</t>
  </si>
  <si>
    <t>Málaga</t>
  </si>
  <si>
    <t>Bizkaia</t>
  </si>
  <si>
    <t>Provincias tomadas en cuenta para la elaboración estadística</t>
  </si>
  <si>
    <t>Fiscales Jefes de las diez provincias con mayor población de España</t>
  </si>
  <si>
    <t>F.G.E</t>
  </si>
  <si>
    <t>Número</t>
  </si>
  <si>
    <t>Distribución por edad y sexo</t>
  </si>
  <si>
    <t>Fiscales de Sala de la Fiscalía del Tribunal Supremo</t>
  </si>
  <si>
    <t>Fiscales de Sala de la Fiscalía General del Estado</t>
  </si>
  <si>
    <t>Totales</t>
  </si>
  <si>
    <t>Fiscal Jefe Provincial</t>
  </si>
  <si>
    <t>Fiscalía del Tribunal Supremo</t>
  </si>
  <si>
    <t>Fiscales de Sala de la Audiencia Nacional, Fiscalías Especiales  y ante Órganos Constitucionales</t>
  </si>
  <si>
    <t>Órganos no territoriales</t>
  </si>
  <si>
    <t>Órganos no territoriales y Comunidad Autónoma</t>
  </si>
  <si>
    <t>ANTIGÜEDAD POR SEXO DE LOS FISCALES DE ÓRGANOS NO TERRITORIALES Y DE LAS COMUNIDADES AUTÓNOMAS</t>
  </si>
  <si>
    <t>EDAD POR SEXO DE LOS FISCALES DE ÓRGANOS NO TERRITORIALES Y DE LAS COMUNIDADES AUTÓNOMAS</t>
  </si>
  <si>
    <t>Órganos no Territoriales</t>
  </si>
  <si>
    <t>EDAD MEDIA DE LOS FISCALES POR ÓRGANOS NO TERRITORIALES Y COMUNIDADES AUTÓNOMAS</t>
  </si>
  <si>
    <t>ANTIGÜEDAD MEDIA DE LOS FISCALES POR ÓRGANOS NO TERRITORIALES Y COMUNIDADES AUTÓNOMAS</t>
  </si>
  <si>
    <t>ÍNDICE DE ROTACIÓN DE FISCALES POR ÓRGANOS NO TERRITORIALES Y COMUNIDADES AUTÓNOMAS</t>
  </si>
  <si>
    <t>Fiscalías de la Audiencia Nacional, Fiscalías Especiales  y ante Órganos Constitucionales</t>
  </si>
  <si>
    <t>Fiscales de Sala de Órganos no territoriales</t>
  </si>
  <si>
    <t>NÚMERO DE FISCALES POR SEXO DE ÓRGANOS NO TERRITORIALES Y DE LAS COMUNIDADES AUTÓNOMAS</t>
  </si>
  <si>
    <t>Tribunal 1</t>
  </si>
  <si>
    <t>Tribunal 2</t>
  </si>
  <si>
    <t>Tribunal 3</t>
  </si>
  <si>
    <t>Tribunal 4</t>
  </si>
  <si>
    <t>Tribunal 5</t>
  </si>
  <si>
    <t>Tribunal 6</t>
  </si>
  <si>
    <t>Fiscal</t>
  </si>
  <si>
    <t>Indicadores sociológicos: Composición de los Tribunales Calificadores</t>
  </si>
  <si>
    <t>Excedencia / Licencia</t>
  </si>
  <si>
    <t>Cuidado Familiar(hasta2ºgrado)</t>
  </si>
  <si>
    <t>Cuidado hijo(1er y 2º año)</t>
  </si>
  <si>
    <t>Lactancia hijo &lt; 12 meses</t>
  </si>
  <si>
    <t>Maternidad</t>
  </si>
  <si>
    <t>Paternidad Informativo</t>
  </si>
  <si>
    <t>Red. Jornada Enf Gr. Fami</t>
  </si>
  <si>
    <t>Distribución por sexo. Excendencias / licencias en materia de conciliación</t>
  </si>
  <si>
    <t>DIRECTIVOS DE LA CARRERA FISCAL</t>
  </si>
  <si>
    <t>RANGO EDAD</t>
  </si>
  <si>
    <t>Nº FISCALES</t>
  </si>
  <si>
    <t>Composición de los Tribunales calificadores 2019</t>
  </si>
  <si>
    <t>Composición de los Tribunales calificadores 2019 (Fiscales)</t>
  </si>
  <si>
    <t xml:space="preserve"> </t>
  </si>
  <si>
    <t>Composición de los Tribunales calificadores 2020</t>
  </si>
  <si>
    <t>7*</t>
  </si>
  <si>
    <t>5*</t>
  </si>
  <si>
    <t>2*</t>
  </si>
  <si>
    <t>Composición de los Tribunales calificadores 2020 (Fiscales)</t>
  </si>
  <si>
    <t>Presidencia de los Tribunales calificadores 2020-2017</t>
  </si>
  <si>
    <t>Organos Estatales</t>
  </si>
  <si>
    <t>DE 20 A 29</t>
  </si>
  <si>
    <t>DE 30 A 39</t>
  </si>
  <si>
    <t>DE 40 A 49</t>
  </si>
  <si>
    <t>DE 50 A 59</t>
  </si>
  <si>
    <t>DE 60 A 69</t>
  </si>
  <si>
    <t>DE 70 A 72</t>
  </si>
  <si>
    <t>DE 25 A 29</t>
  </si>
  <si>
    <t>DE 30 A 34</t>
  </si>
  <si>
    <t>DE 35 A 39</t>
  </si>
  <si>
    <t>DE 40 A 44</t>
  </si>
  <si>
    <t>DE 45 A 49</t>
  </si>
  <si>
    <t>DE 50 A 54</t>
  </si>
  <si>
    <t>DE 55 A 59</t>
  </si>
  <si>
    <t>DE 60 A 64</t>
  </si>
  <si>
    <t>DE 65 A 69</t>
  </si>
  <si>
    <t>*En estos tribunales se produjeron sustituciones de vocales que en dos casos fueron de un hombre por una mujer y en el resto el sustituto era del mismo género que el sustituido.</t>
  </si>
  <si>
    <t>Zaragoza</t>
  </si>
  <si>
    <t>Palma</t>
  </si>
  <si>
    <t>Las Palmas de Gran Canaria</t>
  </si>
  <si>
    <t>* Cifras oficiales de población resultantes de la revisión del Padrón municipal a 1 de enero de 2021</t>
  </si>
  <si>
    <t>Cuidado fam. enf. grave</t>
  </si>
  <si>
    <t>Embarazo de riesgo</t>
  </si>
  <si>
    <t>Matrimonio</t>
  </si>
  <si>
    <t>Composición de los Tribunales calificadores 2021</t>
  </si>
  <si>
    <t>Composición de los Tribunales calificadores 2021 (Fiscales)</t>
  </si>
  <si>
    <t>Tribunal Suplente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</si>
</sst>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7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  <font>
      <sz val="12"/>
      <color indexed="9"/>
      <name val="Calibri"/>
      <family val="2"/>
    </font>
    <font>
      <sz val="9"/>
      <color indexed="63"/>
      <name val="Arial"/>
      <family val="2"/>
    </font>
    <font>
      <b/>
      <sz val="9"/>
      <color indexed="63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MS Sans Serif"/>
      <family val="2"/>
    </font>
    <font>
      <sz val="9"/>
      <color rgb="FFFF0000"/>
      <name val="Times New Roman"/>
      <family val="1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Times New Roman"/>
      <family val="1"/>
    </font>
    <font>
      <b/>
      <sz val="9"/>
      <color theme="0"/>
      <name val="Times New Roman"/>
      <family val="1"/>
    </font>
    <font>
      <sz val="9"/>
      <color theme="1"/>
      <name val="Times New Roman"/>
      <family val="1"/>
    </font>
    <font>
      <b/>
      <sz val="7"/>
      <name val="Times New Roman"/>
      <family val="1"/>
    </font>
    <font>
      <b/>
      <sz val="9"/>
      <name val="Times New Roman"/>
      <family val="1"/>
    </font>
    <font>
      <b/>
      <sz val="14"/>
      <color rgb="FFFF0000"/>
      <name val="Times New Roman"/>
      <family val="1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9"/>
      <color indexed="8"/>
      <name val="Times New Roman"/>
      <family val="1"/>
    </font>
    <font>
      <sz val="11"/>
      <color theme="4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450666829432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0" fillId="0" borderId="0"/>
  </cellStyleXfs>
  <cellXfs count="128">
    <xf numFmtId="0" fontId="0" fillId="0" borderId="0" xfId="0"/>
    <xf numFmtId="3" fontId="1" fillId="0" borderId="0" xfId="0" applyNumberFormat="1" applyFont="1" applyBorder="1" applyAlignment="1">
      <alignment horizontal="left" vertical="center"/>
    </xf>
    <xf numFmtId="3" fontId="2" fillId="0" borderId="0" xfId="0" applyNumberFormat="1" applyFont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3" fontId="2" fillId="0" borderId="0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/>
    <xf numFmtId="3" fontId="4" fillId="2" borderId="0" xfId="0" applyNumberFormat="1" applyFont="1" applyFill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3" fontId="0" fillId="0" borderId="0" xfId="0" applyNumberFormat="1"/>
    <xf numFmtId="3" fontId="3" fillId="0" borderId="0" xfId="0" applyNumberFormat="1" applyFont="1" applyBorder="1" applyAlignment="1">
      <alignment horizontal="center" vertical="center"/>
    </xf>
    <xf numFmtId="3" fontId="5" fillId="0" borderId="0" xfId="0" applyNumberFormat="1" applyFont="1"/>
    <xf numFmtId="3" fontId="6" fillId="0" borderId="0" xfId="0" applyNumberFormat="1" applyFont="1"/>
    <xf numFmtId="4" fontId="3" fillId="0" borderId="1" xfId="0" applyNumberFormat="1" applyFont="1" applyBorder="1" applyAlignment="1">
      <alignment horizontal="center" vertical="center"/>
    </xf>
    <xf numFmtId="0" fontId="7" fillId="0" borderId="0" xfId="0" applyFont="1"/>
    <xf numFmtId="3" fontId="3" fillId="0" borderId="0" xfId="0" applyNumberFormat="1" applyFont="1" applyFill="1" applyBorder="1" applyAlignment="1">
      <alignment horizontal="left" vertical="center"/>
    </xf>
    <xf numFmtId="9" fontId="9" fillId="0" borderId="0" xfId="1" applyFont="1"/>
    <xf numFmtId="4" fontId="0" fillId="0" borderId="0" xfId="0" applyNumberFormat="1"/>
    <xf numFmtId="3" fontId="3" fillId="0" borderId="0" xfId="0" applyNumberFormat="1" applyFont="1" applyFill="1" applyBorder="1" applyAlignment="1">
      <alignment horizontal="center" vertical="center"/>
    </xf>
    <xf numFmtId="4" fontId="3" fillId="0" borderId="0" xfId="0" applyNumberFormat="1" applyFont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3" fontId="2" fillId="0" borderId="0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3" fontId="2" fillId="0" borderId="1" xfId="0" applyNumberFormat="1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/>
    </xf>
    <xf numFmtId="3" fontId="12" fillId="0" borderId="1" xfId="0" applyNumberFormat="1" applyFont="1" applyBorder="1"/>
    <xf numFmtId="0" fontId="14" fillId="3" borderId="1" xfId="0" applyFont="1" applyFill="1" applyBorder="1" applyAlignment="1">
      <alignment vertical="center"/>
    </xf>
    <xf numFmtId="0" fontId="15" fillId="4" borderId="1" xfId="0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6" fillId="0" borderId="0" xfId="0" applyFont="1"/>
    <xf numFmtId="0" fontId="14" fillId="3" borderId="1" xfId="0" applyFont="1" applyFill="1" applyBorder="1" applyAlignment="1">
      <alignment vertical="center" wrapText="1"/>
    </xf>
    <xf numFmtId="0" fontId="14" fillId="0" borderId="1" xfId="0" applyFont="1" applyBorder="1"/>
    <xf numFmtId="3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9" fontId="3" fillId="0" borderId="1" xfId="1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3" fontId="18" fillId="0" borderId="1" xfId="0" applyNumberFormat="1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9" fontId="3" fillId="0" borderId="8" xfId="0" applyNumberFormat="1" applyFont="1" applyBorder="1" applyAlignment="1">
      <alignment horizontal="center" vertical="center"/>
    </xf>
    <xf numFmtId="3" fontId="18" fillId="0" borderId="9" xfId="0" applyNumberFormat="1" applyFont="1" applyBorder="1" applyAlignment="1">
      <alignment horizontal="center" vertical="center"/>
    </xf>
    <xf numFmtId="3" fontId="18" fillId="0" borderId="10" xfId="0" applyNumberFormat="1" applyFont="1" applyBorder="1" applyAlignment="1">
      <alignment horizontal="center" vertical="center"/>
    </xf>
    <xf numFmtId="9" fontId="18" fillId="0" borderId="11" xfId="0" applyNumberFormat="1" applyFont="1" applyBorder="1" applyAlignment="1">
      <alignment horizontal="center" vertical="center"/>
    </xf>
    <xf numFmtId="3" fontId="18" fillId="0" borderId="7" xfId="0" applyNumberFormat="1" applyFont="1" applyFill="1" applyBorder="1" applyAlignment="1">
      <alignment horizontal="center" vertical="center"/>
    </xf>
    <xf numFmtId="3" fontId="13" fillId="0" borderId="7" xfId="0" applyNumberFormat="1" applyFont="1" applyBorder="1"/>
    <xf numFmtId="10" fontId="0" fillId="0" borderId="0" xfId="0" applyNumberFormat="1"/>
    <xf numFmtId="9" fontId="21" fillId="0" borderId="7" xfId="1" applyFont="1" applyBorder="1"/>
    <xf numFmtId="3" fontId="19" fillId="0" borderId="12" xfId="0" applyNumberFormat="1" applyFont="1" applyFill="1" applyBorder="1" applyAlignment="1">
      <alignment horizontal="center" vertical="center"/>
    </xf>
    <xf numFmtId="3" fontId="11" fillId="0" borderId="12" xfId="0" applyNumberFormat="1" applyFont="1" applyFill="1" applyBorder="1" applyAlignment="1">
      <alignment horizontal="center" vertical="center"/>
    </xf>
    <xf numFmtId="3" fontId="11" fillId="0" borderId="0" xfId="0" applyNumberFormat="1" applyFont="1" applyFill="1" applyBorder="1" applyAlignment="1">
      <alignment horizontal="center" vertical="center"/>
    </xf>
    <xf numFmtId="0" fontId="22" fillId="0" borderId="0" xfId="0" applyFont="1" applyBorder="1"/>
    <xf numFmtId="0" fontId="0" fillId="0" borderId="0" xfId="0" applyBorder="1"/>
    <xf numFmtId="0" fontId="0" fillId="0" borderId="12" xfId="0" applyBorder="1"/>
    <xf numFmtId="0" fontId="16" fillId="0" borderId="7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7" xfId="0" applyFont="1" applyBorder="1"/>
    <xf numFmtId="0" fontId="16" fillId="0" borderId="7" xfId="0" applyFont="1" applyBorder="1" applyAlignment="1"/>
    <xf numFmtId="0" fontId="14" fillId="3" borderId="0" xfId="0" applyFont="1" applyFill="1"/>
    <xf numFmtId="0" fontId="15" fillId="4" borderId="1" xfId="0" applyFont="1" applyFill="1" applyBorder="1" applyAlignment="1">
      <alignment vertical="center"/>
    </xf>
    <xf numFmtId="0" fontId="15" fillId="5" borderId="1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left" vertical="center" wrapText="1"/>
    </xf>
    <xf numFmtId="0" fontId="14" fillId="3" borderId="7" xfId="0" applyFont="1" applyFill="1" applyBorder="1" applyAlignment="1">
      <alignment vertical="center" wrapText="1"/>
    </xf>
    <xf numFmtId="0" fontId="16" fillId="0" borderId="5" xfId="0" applyFont="1" applyBorder="1"/>
    <xf numFmtId="0" fontId="14" fillId="0" borderId="0" xfId="0" applyFont="1" applyBorder="1"/>
    <xf numFmtId="0" fontId="14" fillId="0" borderId="1" xfId="0" applyFont="1" applyFill="1" applyBorder="1"/>
    <xf numFmtId="0" fontId="14" fillId="3" borderId="6" xfId="0" applyFont="1" applyFill="1" applyBorder="1" applyAlignment="1">
      <alignment wrapText="1"/>
    </xf>
    <xf numFmtId="0" fontId="24" fillId="6" borderId="6" xfId="0" applyFont="1" applyFill="1" applyBorder="1" applyAlignment="1">
      <alignment horizontal="left" wrapText="1"/>
    </xf>
    <xf numFmtId="0" fontId="16" fillId="0" borderId="0" xfId="0" applyNumberFormat="1" applyFont="1"/>
    <xf numFmtId="0" fontId="22" fillId="0" borderId="0" xfId="0" applyFont="1"/>
    <xf numFmtId="0" fontId="25" fillId="0" borderId="0" xfId="0" applyFont="1"/>
    <xf numFmtId="0" fontId="26" fillId="0" borderId="0" xfId="0" applyFont="1"/>
    <xf numFmtId="0" fontId="26" fillId="0" borderId="13" xfId="0" applyFont="1" applyBorder="1"/>
    <xf numFmtId="0" fontId="0" fillId="0" borderId="15" xfId="0" applyBorder="1"/>
    <xf numFmtId="0" fontId="12" fillId="0" borderId="0" xfId="0" applyFont="1"/>
    <xf numFmtId="0" fontId="2" fillId="6" borderId="7" xfId="0" applyFont="1" applyFill="1" applyBorder="1" applyAlignment="1">
      <alignment horizontal="center" vertical="center" wrapText="1"/>
    </xf>
    <xf numFmtId="0" fontId="26" fillId="6" borderId="13" xfId="0" applyFont="1" applyFill="1" applyBorder="1"/>
    <xf numFmtId="0" fontId="2" fillId="6" borderId="7" xfId="0" applyFont="1" applyFill="1" applyBorder="1" applyAlignment="1">
      <alignment horizontal="center" vertical="center"/>
    </xf>
    <xf numFmtId="0" fontId="2" fillId="6" borderId="14" xfId="0" applyFont="1" applyFill="1" applyBorder="1" applyAlignment="1">
      <alignment horizontal="center" vertical="center"/>
    </xf>
    <xf numFmtId="3" fontId="3" fillId="6" borderId="1" xfId="0" applyNumberFormat="1" applyFont="1" applyFill="1" applyBorder="1" applyAlignment="1">
      <alignment horizontal="center" vertical="center"/>
    </xf>
    <xf numFmtId="3" fontId="2" fillId="0" borderId="7" xfId="0" applyNumberFormat="1" applyFont="1" applyBorder="1" applyAlignment="1">
      <alignment horizontal="center" vertical="center" wrapText="1"/>
    </xf>
    <xf numFmtId="0" fontId="14" fillId="0" borderId="7" xfId="0" applyFont="1" applyBorder="1"/>
    <xf numFmtId="3" fontId="3" fillId="0" borderId="7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1" fontId="16" fillId="0" borderId="7" xfId="0" applyNumberFormat="1" applyFont="1" applyBorder="1"/>
    <xf numFmtId="1" fontId="14" fillId="3" borderId="0" xfId="0" applyNumberFormat="1" applyFont="1" applyFill="1"/>
    <xf numFmtId="0" fontId="15" fillId="4" borderId="7" xfId="0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9" fontId="18" fillId="0" borderId="1" xfId="1" applyFont="1" applyBorder="1" applyAlignment="1">
      <alignment horizontal="center" vertical="center"/>
    </xf>
    <xf numFmtId="0" fontId="13" fillId="0" borderId="0" xfId="0" applyFont="1"/>
    <xf numFmtId="9" fontId="3" fillId="0" borderId="7" xfId="0" applyNumberFormat="1" applyFont="1" applyBorder="1" applyAlignment="1">
      <alignment horizontal="center" vertical="center"/>
    </xf>
    <xf numFmtId="0" fontId="0" fillId="0" borderId="7" xfId="0" applyBorder="1"/>
    <xf numFmtId="9" fontId="3" fillId="0" borderId="0" xfId="0" applyNumberFormat="1" applyFont="1" applyBorder="1" applyAlignment="1">
      <alignment horizontal="center" vertical="center"/>
    </xf>
    <xf numFmtId="4" fontId="3" fillId="0" borderId="7" xfId="0" applyNumberFormat="1" applyFont="1" applyBorder="1" applyAlignment="1">
      <alignment horizontal="center" vertical="center"/>
    </xf>
    <xf numFmtId="3" fontId="18" fillId="0" borderId="0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3" fontId="17" fillId="0" borderId="0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0" fillId="0" borderId="0" xfId="0" applyAlignment="1">
      <alignment wrapText="1"/>
    </xf>
    <xf numFmtId="3" fontId="2" fillId="0" borderId="0" xfId="0" applyNumberFormat="1" applyFont="1" applyFill="1" applyBorder="1" applyAlignment="1">
      <alignment horizontal="center" vertical="center"/>
    </xf>
    <xf numFmtId="0" fontId="0" fillId="0" borderId="0" xfId="0" applyAlignment="1"/>
    <xf numFmtId="3" fontId="23" fillId="7" borderId="7" xfId="0" applyNumberFormat="1" applyFont="1" applyFill="1" applyBorder="1" applyAlignment="1">
      <alignment horizontal="center"/>
    </xf>
    <xf numFmtId="0" fontId="23" fillId="7" borderId="7" xfId="0" applyFont="1" applyFill="1" applyBorder="1" applyAlignment="1">
      <alignment horizontal="center"/>
    </xf>
    <xf numFmtId="3" fontId="23" fillId="8" borderId="7" xfId="0" applyNumberFormat="1" applyFont="1" applyFill="1" applyBorder="1" applyAlignment="1">
      <alignment horizontal="center"/>
    </xf>
    <xf numFmtId="0" fontId="23" fillId="8" borderId="7" xfId="0" applyFont="1" applyFill="1" applyBorder="1" applyAlignment="1">
      <alignment horizontal="center"/>
    </xf>
    <xf numFmtId="0" fontId="0" fillId="0" borderId="0" xfId="0" applyFill="1" applyAlignment="1">
      <alignment wrapText="1"/>
    </xf>
    <xf numFmtId="3" fontId="2" fillId="0" borderId="0" xfId="0" applyNumberFormat="1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2" fillId="6" borderId="2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3" fontId="2" fillId="0" borderId="7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3">
    <cellStyle name="Normal" xfId="0" builtinId="0"/>
    <cellStyle name="Normal 2" xfId="2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layout/>
      <c:overlay val="0"/>
      <c:txPr>
        <a:bodyPr/>
        <a:lstStyle/>
        <a:p>
          <a:pPr>
            <a:defRPr sz="16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'Distribución por sexo en OOCC '!$B$2</c:f>
              <c:strCache>
                <c:ptCount val="1"/>
                <c:pt idx="0">
                  <c:v>Fiscales de Sala de la Fiscalía General del Estado</c:v>
                </c:pt>
              </c:strCache>
            </c:strRef>
          </c:tx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0" h="0"/>
            </a:sp3d>
          </c:spPr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1-E8D9-46E3-B1FA-DDB9E3FE6D8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'Distribución por sexo en OOCC '!$C$2:$D$2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'Distribución por sexo en OOCC '!$C$3:$D$3</c:f>
              <c:numCache>
                <c:formatCode>General</c:formatCode>
                <c:ptCount val="2"/>
                <c:pt idx="0">
                  <c:v>7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8D9-46E3-B1FA-DDB9E3FE6D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84492800"/>
        <c:axId val="62698560"/>
      </c:barChart>
      <c:catAx>
        <c:axId val="84492800"/>
        <c:scaling>
          <c:orientation val="minMax"/>
        </c:scaling>
        <c:delete val="1"/>
        <c:axPos val="b"/>
        <c:numFmt formatCode="General" sourceLinked="0"/>
        <c:majorTickMark val="out"/>
        <c:minorTickMark val="none"/>
        <c:tickLblPos val="nextTo"/>
        <c:crossAx val="62698560"/>
        <c:crosses val="autoZero"/>
        <c:auto val="1"/>
        <c:lblAlgn val="ctr"/>
        <c:lblOffset val="100"/>
        <c:noMultiLvlLbl val="0"/>
      </c:catAx>
      <c:valAx>
        <c:axId val="6269856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449280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layout>
        <c:manualLayout>
          <c:xMode val="edge"/>
          <c:yMode val="edge"/>
          <c:x val="9.2115682638646251E-2"/>
          <c:y val="4.1361548556430441E-2"/>
        </c:manualLayout>
      </c:layout>
      <c:overlay val="0"/>
      <c:txPr>
        <a:bodyPr/>
        <a:lstStyle/>
        <a:p>
          <a:pPr>
            <a:defRPr sz="1600"/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880303493616696"/>
          <c:y val="0.24900240835280205"/>
          <c:w val="0.38787596938732172"/>
          <c:h val="0.65853667330045285"/>
        </c:manualLayout>
      </c:layout>
      <c:pieChart>
        <c:varyColors val="1"/>
        <c:ser>
          <c:idx val="0"/>
          <c:order val="0"/>
          <c:tx>
            <c:strRef>
              <c:f>'Dist. por sexo F. Territoriales'!$I$2</c:f>
              <c:strCache>
                <c:ptCount val="1"/>
                <c:pt idx="0">
                  <c:v>Fiscales Jefes de las Fiscalías Provinciales</c:v>
                </c:pt>
              </c:strCache>
            </c:strRef>
          </c:tx>
          <c:spPr>
            <a:solidFill>
              <a:schemeClr val="accent1"/>
            </a:solidFill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0" h="0"/>
            </a:sp3d>
          </c:spPr>
          <c:dPt>
            <c:idx val="0"/>
            <c:bubble3D val="0"/>
            <c:spPr>
              <a:solidFill>
                <a:schemeClr val="accent2"/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1-A702-4B00-AE91-9934537C9D2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'Dist. por sexo F. Territoriales'!$J$2:$K$2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'Dist. por sexo F. Territoriales'!$J$3:$K$3</c:f>
              <c:numCache>
                <c:formatCode>General</c:formatCode>
                <c:ptCount val="2"/>
                <c:pt idx="0">
                  <c:v>26</c:v>
                </c:pt>
                <c:pt idx="1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702-4B00-AE91-9934537C9D2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s-ES" sz="1600"/>
              <a:t>Fiscales</a:t>
            </a:r>
            <a:r>
              <a:rPr lang="es-ES" sz="1600" baseline="0"/>
              <a:t> Jefes</a:t>
            </a:r>
            <a:r>
              <a:rPr lang="es-ES" sz="1600"/>
              <a:t> de Fiscalías de Área </a:t>
            </a:r>
          </a:p>
        </c:rich>
      </c:tx>
      <c:layout>
        <c:manualLayout>
          <c:xMode val="edge"/>
          <c:yMode val="edge"/>
          <c:x val="9.9242900240186449E-2"/>
          <c:y val="2.770083102493074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640611561924879"/>
          <c:y val="0.25184926676409214"/>
          <c:w val="0.71284711286089242"/>
          <c:h val="0.633256116732110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'Dist. por sexo F. Territoriales'!$N$2</c:f>
              <c:strCache>
                <c:ptCount val="1"/>
                <c:pt idx="0">
                  <c:v>Fiscales Jefes de Fiscalías de Área </c:v>
                </c:pt>
              </c:strCache>
            </c:strRef>
          </c:tx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0" h="0"/>
            </a:sp3d>
          </c:spPr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1-CE6B-41F5-A1B0-C42FEE41EDA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'Dist. por sexo F. Territoriales'!$O$2:$P$2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'Dist. por sexo F. Territoriales'!$O$3:$P$3</c:f>
              <c:numCache>
                <c:formatCode>General</c:formatCode>
                <c:ptCount val="2"/>
                <c:pt idx="0">
                  <c:v>7</c:v>
                </c:pt>
                <c:pt idx="1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6B-41F5-A1B0-C42FEE41EDA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93562368"/>
        <c:axId val="88100224"/>
      </c:barChart>
      <c:catAx>
        <c:axId val="93562368"/>
        <c:scaling>
          <c:orientation val="minMax"/>
        </c:scaling>
        <c:delete val="1"/>
        <c:axPos val="b"/>
        <c:numFmt formatCode="General" sourceLinked="0"/>
        <c:majorTickMark val="out"/>
        <c:minorTickMark val="none"/>
        <c:tickLblPos val="nextTo"/>
        <c:crossAx val="88100224"/>
        <c:crosses val="autoZero"/>
        <c:auto val="1"/>
        <c:lblAlgn val="ctr"/>
        <c:lblOffset val="100"/>
        <c:noMultiLvlLbl val="0"/>
      </c:catAx>
      <c:valAx>
        <c:axId val="8810022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356236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s-ES" sz="1600"/>
              <a:t>Fiscales</a:t>
            </a:r>
            <a:r>
              <a:rPr lang="es-ES" sz="1600" baseline="0"/>
              <a:t> Jefes</a:t>
            </a:r>
            <a:r>
              <a:rPr lang="es-ES" sz="1600"/>
              <a:t> de las</a:t>
            </a:r>
            <a:r>
              <a:rPr lang="es-ES" sz="1600" baseline="0"/>
              <a:t> diez provincias con mayor población de España</a:t>
            </a:r>
            <a:endParaRPr lang="es-ES" sz="1600"/>
          </a:p>
        </c:rich>
      </c:tx>
      <c:layout>
        <c:manualLayout>
          <c:xMode val="edge"/>
          <c:yMode val="edge"/>
          <c:x val="0.11056151936865279"/>
          <c:y val="4.155124653739612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640611561924879"/>
          <c:y val="0.25184926676409214"/>
          <c:w val="0.71284711286089242"/>
          <c:h val="0.633256116732110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'Dist. por sexo F. Territoriales'!$S$2</c:f>
              <c:strCache>
                <c:ptCount val="1"/>
                <c:pt idx="0">
                  <c:v>Fiscales Jefes de las diez provincias con mayor población de España</c:v>
                </c:pt>
              </c:strCache>
            </c:strRef>
          </c:tx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0" h="0"/>
            </a:sp3d>
          </c:spPr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1-0A38-41D6-883C-F14DFA5D10C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'Dist. por sexo F. Territoriales'!$T$2:$U$2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'Dist. por sexo F. Territoriales'!$T$3:$U$3</c:f>
              <c:numCache>
                <c:formatCode>General</c:formatCode>
                <c:ptCount val="2"/>
                <c:pt idx="0">
                  <c:v>6</c:v>
                </c:pt>
                <c:pt idx="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A38-41D6-883C-F14DFA5D10C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93562880"/>
        <c:axId val="88101952"/>
      </c:barChart>
      <c:catAx>
        <c:axId val="93562880"/>
        <c:scaling>
          <c:orientation val="minMax"/>
        </c:scaling>
        <c:delete val="1"/>
        <c:axPos val="b"/>
        <c:numFmt formatCode="General" sourceLinked="0"/>
        <c:majorTickMark val="out"/>
        <c:minorTickMark val="none"/>
        <c:tickLblPos val="nextTo"/>
        <c:crossAx val="88101952"/>
        <c:crosses val="autoZero"/>
        <c:auto val="1"/>
        <c:lblAlgn val="ctr"/>
        <c:lblOffset val="100"/>
        <c:noMultiLvlLbl val="0"/>
      </c:catAx>
      <c:valAx>
        <c:axId val="8810195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356288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layout>
        <c:manualLayout>
          <c:xMode val="edge"/>
          <c:yMode val="edge"/>
          <c:x val="9.2115682638646251E-2"/>
          <c:y val="4.1361548556430441E-2"/>
        </c:manualLayout>
      </c:layout>
      <c:overlay val="0"/>
      <c:txPr>
        <a:bodyPr/>
        <a:lstStyle/>
        <a:p>
          <a:pPr>
            <a:defRPr sz="1600"/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880303493616696"/>
          <c:y val="0.24900240835280205"/>
          <c:w val="0.38787596938732172"/>
          <c:h val="0.65853667330045285"/>
        </c:manualLayout>
      </c:layout>
      <c:pieChart>
        <c:varyColors val="1"/>
        <c:ser>
          <c:idx val="0"/>
          <c:order val="0"/>
          <c:tx>
            <c:strRef>
              <c:f>'Dist. por sexo F. Territoriales'!$N$2</c:f>
              <c:strCache>
                <c:ptCount val="1"/>
                <c:pt idx="0">
                  <c:v>Fiscales Jefes de Fiscalías de Área </c:v>
                </c:pt>
              </c:strCache>
            </c:strRef>
          </c:tx>
          <c:spPr>
            <a:solidFill>
              <a:schemeClr val="accent1"/>
            </a:solidFill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0" h="0"/>
            </a:sp3d>
          </c:spPr>
          <c:dPt>
            <c:idx val="0"/>
            <c:bubble3D val="0"/>
            <c:spPr>
              <a:solidFill>
                <a:schemeClr val="accent2"/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1-1CDA-432E-89B4-4A5B28EB461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'Dist. por sexo F. Territoriales'!$O$2:$P$2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'Dist. por sexo F. Territoriales'!$O$3:$P$3</c:f>
              <c:numCache>
                <c:formatCode>General</c:formatCode>
                <c:ptCount val="2"/>
                <c:pt idx="0">
                  <c:v>7</c:v>
                </c:pt>
                <c:pt idx="1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CDA-432E-89B4-4A5B28EB461D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layout>
        <c:manualLayout>
          <c:xMode val="edge"/>
          <c:yMode val="edge"/>
          <c:x val="9.2115682638646251E-2"/>
          <c:y val="4.1361548556430441E-2"/>
        </c:manualLayout>
      </c:layout>
      <c:overlay val="0"/>
      <c:txPr>
        <a:bodyPr/>
        <a:lstStyle/>
        <a:p>
          <a:pPr>
            <a:defRPr sz="1600"/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880303493616696"/>
          <c:y val="0.24900240835280205"/>
          <c:w val="0.38787596938732172"/>
          <c:h val="0.65853667330045285"/>
        </c:manualLayout>
      </c:layout>
      <c:pieChart>
        <c:varyColors val="1"/>
        <c:ser>
          <c:idx val="0"/>
          <c:order val="0"/>
          <c:tx>
            <c:strRef>
              <c:f>'Dist. por sexo F. Territoriales'!$S$2</c:f>
              <c:strCache>
                <c:ptCount val="1"/>
                <c:pt idx="0">
                  <c:v>Fiscales Jefes de las diez provincias con mayor población de España</c:v>
                </c:pt>
              </c:strCache>
            </c:strRef>
          </c:tx>
          <c:spPr>
            <a:solidFill>
              <a:schemeClr val="accent1"/>
            </a:solidFill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0" h="0"/>
            </a:sp3d>
          </c:spPr>
          <c:dPt>
            <c:idx val="0"/>
            <c:bubble3D val="0"/>
            <c:spPr>
              <a:solidFill>
                <a:schemeClr val="accent2"/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1-A883-4C54-B953-C0B517E4BDA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'Dist. por sexo F. Territoriales'!$T$2:$U$2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'Dist. por sexo F. Territoriales'!$T$3:$U$3</c:f>
              <c:numCache>
                <c:formatCode>General</c:formatCode>
                <c:ptCount val="2"/>
                <c:pt idx="0">
                  <c:v>6</c:v>
                </c:pt>
                <c:pt idx="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883-4C54-B953-C0B517E4BDA5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s-ES" sz="1400" b="1" i="0" baseline="0"/>
              <a:t>Distribución por sexo en Órganos no territoriales y las distintas CCAA: Edad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1204819277108383E-2"/>
          <c:y val="0.11914893617021277"/>
          <c:w val="0.81475903614458001"/>
          <c:h val="0.638297872340426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'Distribución por sexo Carrera F'!$BH$6</c:f>
              <c:strCache>
                <c:ptCount val="1"/>
                <c:pt idx="0">
                  <c:v>Mujeres</c:v>
                </c:pt>
              </c:strCache>
            </c:strRef>
          </c:tx>
          <c:invertIfNegative val="0"/>
          <c:cat>
            <c:strRef>
              <c:f>'Distribución por sexo Carrera F'!$BG$7:$BG$24</c:f>
              <c:strCache>
                <c:ptCount val="18"/>
                <c:pt idx="0">
                  <c:v>Órganos no territoriales</c:v>
                </c:pt>
                <c:pt idx="1">
                  <c:v>Andalucía</c:v>
                </c:pt>
                <c:pt idx="2">
                  <c:v>Aragón</c:v>
                </c:pt>
                <c:pt idx="3">
                  <c:v>Asturias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La Mancha</c:v>
                </c:pt>
                <c:pt idx="7">
                  <c:v>Castilla y León</c:v>
                </c:pt>
                <c:pt idx="8">
                  <c:v>Cataluña</c:v>
                </c:pt>
                <c:pt idx="9">
                  <c:v>Comunitat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Illes Balears</c:v>
                </c:pt>
                <c:pt idx="13">
                  <c:v>La Rioja</c:v>
                </c:pt>
                <c:pt idx="14">
                  <c:v>Madrid</c:v>
                </c:pt>
                <c:pt idx="15">
                  <c:v>Murcia</c:v>
                </c:pt>
                <c:pt idx="16">
                  <c:v>Navarra</c:v>
                </c:pt>
                <c:pt idx="17">
                  <c:v>País Vasco</c:v>
                </c:pt>
              </c:strCache>
            </c:strRef>
          </c:cat>
          <c:val>
            <c:numRef>
              <c:f>'Distribución por sexo Carrera F'!$BH$7:$BH$24</c:f>
              <c:numCache>
                <c:formatCode>#,##0</c:formatCode>
                <c:ptCount val="18"/>
                <c:pt idx="0">
                  <c:v>58</c:v>
                </c:pt>
                <c:pt idx="1">
                  <c:v>45</c:v>
                </c:pt>
                <c:pt idx="2">
                  <c:v>40</c:v>
                </c:pt>
                <c:pt idx="3">
                  <c:v>53</c:v>
                </c:pt>
                <c:pt idx="4">
                  <c:v>42</c:v>
                </c:pt>
                <c:pt idx="5">
                  <c:v>51</c:v>
                </c:pt>
                <c:pt idx="6">
                  <c:v>46</c:v>
                </c:pt>
                <c:pt idx="7">
                  <c:v>49</c:v>
                </c:pt>
                <c:pt idx="8">
                  <c:v>41</c:v>
                </c:pt>
                <c:pt idx="9">
                  <c:v>46</c:v>
                </c:pt>
                <c:pt idx="10">
                  <c:v>45</c:v>
                </c:pt>
                <c:pt idx="11">
                  <c:v>47</c:v>
                </c:pt>
                <c:pt idx="12">
                  <c:v>43</c:v>
                </c:pt>
                <c:pt idx="13">
                  <c:v>48</c:v>
                </c:pt>
                <c:pt idx="14">
                  <c:v>49</c:v>
                </c:pt>
                <c:pt idx="15">
                  <c:v>47</c:v>
                </c:pt>
                <c:pt idx="16">
                  <c:v>50</c:v>
                </c:pt>
                <c:pt idx="17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D7-4FAF-B505-4CD90D8503B2}"/>
            </c:ext>
          </c:extLst>
        </c:ser>
        <c:ser>
          <c:idx val="1"/>
          <c:order val="1"/>
          <c:tx>
            <c:strRef>
              <c:f>'Distribución por sexo Carrera F'!$BI$6</c:f>
              <c:strCache>
                <c:ptCount val="1"/>
                <c:pt idx="0">
                  <c:v>Hombres</c:v>
                </c:pt>
              </c:strCache>
            </c:strRef>
          </c:tx>
          <c:invertIfNegative val="0"/>
          <c:cat>
            <c:strRef>
              <c:f>'Distribución por sexo Carrera F'!$BG$7:$BG$24</c:f>
              <c:strCache>
                <c:ptCount val="18"/>
                <c:pt idx="0">
                  <c:v>Órganos no territoriales</c:v>
                </c:pt>
                <c:pt idx="1">
                  <c:v>Andalucía</c:v>
                </c:pt>
                <c:pt idx="2">
                  <c:v>Aragón</c:v>
                </c:pt>
                <c:pt idx="3">
                  <c:v>Asturias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La Mancha</c:v>
                </c:pt>
                <c:pt idx="7">
                  <c:v>Castilla y León</c:v>
                </c:pt>
                <c:pt idx="8">
                  <c:v>Cataluña</c:v>
                </c:pt>
                <c:pt idx="9">
                  <c:v>Comunitat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Illes Balears</c:v>
                </c:pt>
                <c:pt idx="13">
                  <c:v>La Rioja</c:v>
                </c:pt>
                <c:pt idx="14">
                  <c:v>Madrid</c:v>
                </c:pt>
                <c:pt idx="15">
                  <c:v>Murcia</c:v>
                </c:pt>
                <c:pt idx="16">
                  <c:v>Navarra</c:v>
                </c:pt>
                <c:pt idx="17">
                  <c:v>País Vasco</c:v>
                </c:pt>
              </c:strCache>
            </c:strRef>
          </c:cat>
          <c:val>
            <c:numRef>
              <c:f>'Distribución por sexo Carrera F'!$BI$7:$BI$24</c:f>
              <c:numCache>
                <c:formatCode>#,##0</c:formatCode>
                <c:ptCount val="18"/>
                <c:pt idx="0">
                  <c:v>60</c:v>
                </c:pt>
                <c:pt idx="1">
                  <c:v>52</c:v>
                </c:pt>
                <c:pt idx="2">
                  <c:v>58</c:v>
                </c:pt>
                <c:pt idx="3">
                  <c:v>53</c:v>
                </c:pt>
                <c:pt idx="4">
                  <c:v>47</c:v>
                </c:pt>
                <c:pt idx="5">
                  <c:v>52</c:v>
                </c:pt>
                <c:pt idx="6">
                  <c:v>52</c:v>
                </c:pt>
                <c:pt idx="7">
                  <c:v>56</c:v>
                </c:pt>
                <c:pt idx="8">
                  <c:v>45</c:v>
                </c:pt>
                <c:pt idx="9">
                  <c:v>51</c:v>
                </c:pt>
                <c:pt idx="10">
                  <c:v>51</c:v>
                </c:pt>
                <c:pt idx="11">
                  <c:v>51</c:v>
                </c:pt>
                <c:pt idx="12">
                  <c:v>50</c:v>
                </c:pt>
                <c:pt idx="13">
                  <c:v>52</c:v>
                </c:pt>
                <c:pt idx="14">
                  <c:v>51</c:v>
                </c:pt>
                <c:pt idx="15">
                  <c:v>51</c:v>
                </c:pt>
                <c:pt idx="16">
                  <c:v>52</c:v>
                </c:pt>
                <c:pt idx="17">
                  <c:v>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D7-4FAF-B505-4CD90D8503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2721152"/>
        <c:axId val="88103680"/>
      </c:barChart>
      <c:catAx>
        <c:axId val="92721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88103680"/>
        <c:crosses val="autoZero"/>
        <c:auto val="1"/>
        <c:lblAlgn val="ctr"/>
        <c:lblOffset val="100"/>
        <c:noMultiLvlLbl val="0"/>
      </c:catAx>
      <c:valAx>
        <c:axId val="8810368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9272115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0471887550200805"/>
          <c:y val="0.11826420277587008"/>
          <c:w val="0.1009036144578314"/>
          <c:h val="0.10212765957446808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s-ES" sz="1400"/>
              <a:t>Distribución</a:t>
            </a:r>
            <a:r>
              <a:rPr lang="es-ES" sz="1400" baseline="0"/>
              <a:t> por sexo en Órganos no territoriales y las distintas CCAA: Antigüedad</a:t>
            </a:r>
            <a:endParaRPr lang="es-ES" sz="1400"/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9900166389351077E-2"/>
          <c:y val="0.2"/>
          <c:w val="0.78868552412645587"/>
          <c:h val="0.5317647058823520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'Distribución por sexo Carrera F'!$AT$6</c:f>
              <c:strCache>
                <c:ptCount val="1"/>
                <c:pt idx="0">
                  <c:v>Mujeres</c:v>
                </c:pt>
              </c:strCache>
            </c:strRef>
          </c:tx>
          <c:invertIfNegative val="0"/>
          <c:dLbls>
            <c:delete val="1"/>
          </c:dLbls>
          <c:cat>
            <c:strRef>
              <c:f>'Distribución por sexo Carrera F'!$AS$7:$AS$24</c:f>
              <c:strCache>
                <c:ptCount val="18"/>
                <c:pt idx="0">
                  <c:v>Órganos no territoriales</c:v>
                </c:pt>
                <c:pt idx="1">
                  <c:v>Andalucía</c:v>
                </c:pt>
                <c:pt idx="2">
                  <c:v>Aragón</c:v>
                </c:pt>
                <c:pt idx="3">
                  <c:v>Asturias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La Mancha</c:v>
                </c:pt>
                <c:pt idx="7">
                  <c:v>Castilla y León</c:v>
                </c:pt>
                <c:pt idx="8">
                  <c:v>Cataluña</c:v>
                </c:pt>
                <c:pt idx="9">
                  <c:v>Comunitat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Illes Balears</c:v>
                </c:pt>
                <c:pt idx="13">
                  <c:v>La Rioja</c:v>
                </c:pt>
                <c:pt idx="14">
                  <c:v>Madrid</c:v>
                </c:pt>
                <c:pt idx="15">
                  <c:v>Murcia</c:v>
                </c:pt>
                <c:pt idx="16">
                  <c:v>Navarra</c:v>
                </c:pt>
                <c:pt idx="17">
                  <c:v>País Vasco</c:v>
                </c:pt>
              </c:strCache>
            </c:strRef>
          </c:cat>
          <c:val>
            <c:numRef>
              <c:f>'Distribución por sexo Carrera F'!$AT$7:$AT$24</c:f>
              <c:numCache>
                <c:formatCode>#,##0.00</c:formatCode>
                <c:ptCount val="18"/>
                <c:pt idx="0">
                  <c:v>31</c:v>
                </c:pt>
                <c:pt idx="1">
                  <c:v>15.62</c:v>
                </c:pt>
                <c:pt idx="2">
                  <c:v>24.74</c:v>
                </c:pt>
                <c:pt idx="3">
                  <c:v>25.02</c:v>
                </c:pt>
                <c:pt idx="4">
                  <c:v>12.12</c:v>
                </c:pt>
                <c:pt idx="5">
                  <c:v>22.01</c:v>
                </c:pt>
                <c:pt idx="6">
                  <c:v>15.79</c:v>
                </c:pt>
                <c:pt idx="7">
                  <c:v>19.760000000000002</c:v>
                </c:pt>
                <c:pt idx="8">
                  <c:v>12.38</c:v>
                </c:pt>
                <c:pt idx="9">
                  <c:v>16.62</c:v>
                </c:pt>
                <c:pt idx="10">
                  <c:v>15.22</c:v>
                </c:pt>
                <c:pt idx="11">
                  <c:v>17.350000000000001</c:v>
                </c:pt>
                <c:pt idx="12">
                  <c:v>13.92</c:v>
                </c:pt>
                <c:pt idx="13">
                  <c:v>16.88</c:v>
                </c:pt>
                <c:pt idx="14">
                  <c:v>20.07</c:v>
                </c:pt>
                <c:pt idx="15">
                  <c:v>16.41</c:v>
                </c:pt>
                <c:pt idx="16">
                  <c:v>23.36</c:v>
                </c:pt>
                <c:pt idx="17">
                  <c:v>13.99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2C-4AA1-AF6B-01814CF97B24}"/>
            </c:ext>
          </c:extLst>
        </c:ser>
        <c:ser>
          <c:idx val="1"/>
          <c:order val="1"/>
          <c:tx>
            <c:strRef>
              <c:f>'Distribución por sexo Carrera F'!$AU$6</c:f>
              <c:strCache>
                <c:ptCount val="1"/>
                <c:pt idx="0">
                  <c:v>Hombres</c:v>
                </c:pt>
              </c:strCache>
            </c:strRef>
          </c:tx>
          <c:invertIfNegative val="0"/>
          <c:dLbls>
            <c:delete val="1"/>
          </c:dLbls>
          <c:cat>
            <c:strRef>
              <c:f>'Distribución por sexo Carrera F'!$AS$7:$AS$24</c:f>
              <c:strCache>
                <c:ptCount val="18"/>
                <c:pt idx="0">
                  <c:v>Órganos no territoriales</c:v>
                </c:pt>
                <c:pt idx="1">
                  <c:v>Andalucía</c:v>
                </c:pt>
                <c:pt idx="2">
                  <c:v>Aragón</c:v>
                </c:pt>
                <c:pt idx="3">
                  <c:v>Asturias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La Mancha</c:v>
                </c:pt>
                <c:pt idx="7">
                  <c:v>Castilla y León</c:v>
                </c:pt>
                <c:pt idx="8">
                  <c:v>Cataluña</c:v>
                </c:pt>
                <c:pt idx="9">
                  <c:v>Comunitat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Illes Balears</c:v>
                </c:pt>
                <c:pt idx="13">
                  <c:v>La Rioja</c:v>
                </c:pt>
                <c:pt idx="14">
                  <c:v>Madrid</c:v>
                </c:pt>
                <c:pt idx="15">
                  <c:v>Murcia</c:v>
                </c:pt>
                <c:pt idx="16">
                  <c:v>Navarra</c:v>
                </c:pt>
                <c:pt idx="17">
                  <c:v>País Vasco</c:v>
                </c:pt>
              </c:strCache>
            </c:strRef>
          </c:cat>
          <c:val>
            <c:numRef>
              <c:f>'Distribución por sexo Carrera F'!$AU$7:$AU$24</c:f>
              <c:numCache>
                <c:formatCode>#,##0.00</c:formatCode>
                <c:ptCount val="18"/>
                <c:pt idx="0">
                  <c:v>32.590000000000003</c:v>
                </c:pt>
                <c:pt idx="1">
                  <c:v>22.59</c:v>
                </c:pt>
                <c:pt idx="2">
                  <c:v>28.62</c:v>
                </c:pt>
                <c:pt idx="3">
                  <c:v>25.07</c:v>
                </c:pt>
                <c:pt idx="4">
                  <c:v>16.98</c:v>
                </c:pt>
                <c:pt idx="5">
                  <c:v>23.88</c:v>
                </c:pt>
                <c:pt idx="6">
                  <c:v>22.4</c:v>
                </c:pt>
                <c:pt idx="7">
                  <c:v>26.89</c:v>
                </c:pt>
                <c:pt idx="8">
                  <c:v>16.07</c:v>
                </c:pt>
                <c:pt idx="9">
                  <c:v>22.38</c:v>
                </c:pt>
                <c:pt idx="10">
                  <c:v>23.02</c:v>
                </c:pt>
                <c:pt idx="11">
                  <c:v>21.77</c:v>
                </c:pt>
                <c:pt idx="12">
                  <c:v>21.3</c:v>
                </c:pt>
                <c:pt idx="13">
                  <c:v>22.46</c:v>
                </c:pt>
                <c:pt idx="14">
                  <c:v>21.74</c:v>
                </c:pt>
                <c:pt idx="15">
                  <c:v>21.89</c:v>
                </c:pt>
                <c:pt idx="16">
                  <c:v>24.75</c:v>
                </c:pt>
                <c:pt idx="17">
                  <c:v>16.27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2C-4AA1-AF6B-01814CF97B2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92722176"/>
        <c:axId val="94176384"/>
      </c:barChart>
      <c:catAx>
        <c:axId val="9272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94176384"/>
        <c:crosses val="autoZero"/>
        <c:auto val="1"/>
        <c:lblAlgn val="ctr"/>
        <c:lblOffset val="100"/>
        <c:noMultiLvlLbl val="0"/>
      </c:catAx>
      <c:valAx>
        <c:axId val="94176384"/>
        <c:scaling>
          <c:orientation val="minMax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927221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4636716583471994"/>
          <c:y val="0.22705982936643171"/>
          <c:w val="0.11135771090177785"/>
          <c:h val="0.11346141732283459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s-ES" sz="1600"/>
              <a:t>Cuadros</a:t>
            </a:r>
            <a:r>
              <a:rPr lang="es-ES" sz="1600" baseline="0"/>
              <a:t> directivos de la Carrera Fiscal</a:t>
            </a:r>
            <a:endParaRPr lang="es-ES" sz="1600"/>
          </a:p>
        </c:rich>
      </c:tx>
      <c:layout>
        <c:manualLayout>
          <c:xMode val="edge"/>
          <c:yMode val="edge"/>
          <c:x val="0.17812228576424324"/>
          <c:y val="1.1397709346626733E-2"/>
        </c:manualLayout>
      </c:layout>
      <c:overlay val="1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169811320754716"/>
          <c:y val="0.14733564871860416"/>
          <c:w val="0.49056603773584972"/>
          <c:h val="0.81504826950717268"/>
        </c:manualLayout>
      </c:layout>
      <c:pieChart>
        <c:varyColors val="1"/>
        <c:ser>
          <c:idx val="0"/>
          <c:order val="0"/>
          <c:dLbls>
            <c:spPr>
              <a:noFill/>
              <a:ln w="25400">
                <a:noFill/>
              </a:ln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por sexo Carrera F'!$CH$7:$CI$7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f>'Distribución por sexo Carrera F'!$CH$8:$CI$8</c:f>
              <c:numCache>
                <c:formatCode>#,##0</c:formatCode>
                <c:ptCount val="2"/>
                <c:pt idx="0">
                  <c:v>54</c:v>
                </c:pt>
                <c:pt idx="1">
                  <c:v>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42-4EDD-8675-5F85EB95BA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4716981132075475"/>
          <c:y val="0.40125457672022968"/>
          <c:w val="0.12641509433962278"/>
          <c:h val="0.15047054854820271"/>
        </c:manualLayout>
      </c:layout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s-ES" sz="1400"/>
              <a:t>Distribución</a:t>
            </a:r>
            <a:r>
              <a:rPr lang="es-ES" sz="1400" baseline="0"/>
              <a:t> por sexo en Órganos no territoriales y las distintas CCAA: Número de Fiscales</a:t>
            </a:r>
            <a:endParaRPr lang="es-ES" sz="1400"/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791366906474813"/>
          <c:y val="0.19630484988452659"/>
          <c:w val="0.76258992805755399"/>
          <c:h val="0.54041570438799058"/>
        </c:manualLayout>
      </c:layout>
      <c:barChart>
        <c:barDir val="col"/>
        <c:grouping val="clustered"/>
        <c:varyColors val="0"/>
        <c:ser>
          <c:idx val="0"/>
          <c:order val="0"/>
          <c:tx>
            <c:v>Mujer</c:v>
          </c:tx>
          <c:invertIfNegative val="0"/>
          <c:cat>
            <c:strRef>
              <c:f>'Distribución por sexo Carrera F'!$C$7:$C$24</c:f>
              <c:strCache>
                <c:ptCount val="18"/>
                <c:pt idx="0">
                  <c:v>Órganos no territoriales</c:v>
                </c:pt>
                <c:pt idx="1">
                  <c:v>Andalucía</c:v>
                </c:pt>
                <c:pt idx="2">
                  <c:v>Aragón</c:v>
                </c:pt>
                <c:pt idx="3">
                  <c:v>Asturias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La Mancha</c:v>
                </c:pt>
                <c:pt idx="7">
                  <c:v>Castilla y León</c:v>
                </c:pt>
                <c:pt idx="8">
                  <c:v>Cataluña</c:v>
                </c:pt>
                <c:pt idx="9">
                  <c:v>Comunitat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Illes Balears</c:v>
                </c:pt>
                <c:pt idx="13">
                  <c:v>La Rioja</c:v>
                </c:pt>
                <c:pt idx="14">
                  <c:v>Madrid</c:v>
                </c:pt>
                <c:pt idx="15">
                  <c:v>Murcia</c:v>
                </c:pt>
                <c:pt idx="16">
                  <c:v>Navarra</c:v>
                </c:pt>
                <c:pt idx="17">
                  <c:v>País Vasco</c:v>
                </c:pt>
              </c:strCache>
            </c:strRef>
          </c:cat>
          <c:val>
            <c:numRef>
              <c:f>'Distribución por sexo Carrera F'!$D$7:$D$24</c:f>
              <c:numCache>
                <c:formatCode>#,##0</c:formatCode>
                <c:ptCount val="18"/>
                <c:pt idx="0">
                  <c:v>75</c:v>
                </c:pt>
                <c:pt idx="1">
                  <c:v>283</c:v>
                </c:pt>
                <c:pt idx="2">
                  <c:v>40</c:v>
                </c:pt>
                <c:pt idx="3">
                  <c:v>30</c:v>
                </c:pt>
                <c:pt idx="4">
                  <c:v>71</c:v>
                </c:pt>
                <c:pt idx="5">
                  <c:v>18</c:v>
                </c:pt>
                <c:pt idx="6">
                  <c:v>59</c:v>
                </c:pt>
                <c:pt idx="7">
                  <c:v>85</c:v>
                </c:pt>
                <c:pt idx="8">
                  <c:v>302</c:v>
                </c:pt>
                <c:pt idx="9">
                  <c:v>181</c:v>
                </c:pt>
                <c:pt idx="10">
                  <c:v>34</c:v>
                </c:pt>
                <c:pt idx="11">
                  <c:v>91</c:v>
                </c:pt>
                <c:pt idx="12">
                  <c:v>47</c:v>
                </c:pt>
                <c:pt idx="13">
                  <c:v>8</c:v>
                </c:pt>
                <c:pt idx="14">
                  <c:v>243</c:v>
                </c:pt>
                <c:pt idx="15">
                  <c:v>42</c:v>
                </c:pt>
                <c:pt idx="16">
                  <c:v>16</c:v>
                </c:pt>
                <c:pt idx="17">
                  <c:v>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5C-42AE-9D65-B32760D35B9C}"/>
            </c:ext>
          </c:extLst>
        </c:ser>
        <c:ser>
          <c:idx val="1"/>
          <c:order val="1"/>
          <c:tx>
            <c:v>Hombre</c:v>
          </c:tx>
          <c:invertIfNegative val="0"/>
          <c:cat>
            <c:strRef>
              <c:f>'Distribución por sexo Carrera F'!$C$7:$C$24</c:f>
              <c:strCache>
                <c:ptCount val="18"/>
                <c:pt idx="0">
                  <c:v>Órganos no territoriales</c:v>
                </c:pt>
                <c:pt idx="1">
                  <c:v>Andalucía</c:v>
                </c:pt>
                <c:pt idx="2">
                  <c:v>Aragón</c:v>
                </c:pt>
                <c:pt idx="3">
                  <c:v>Asturias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La Mancha</c:v>
                </c:pt>
                <c:pt idx="7">
                  <c:v>Castilla y León</c:v>
                </c:pt>
                <c:pt idx="8">
                  <c:v>Cataluña</c:v>
                </c:pt>
                <c:pt idx="9">
                  <c:v>Comunitat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Illes Balears</c:v>
                </c:pt>
                <c:pt idx="13">
                  <c:v>La Rioja</c:v>
                </c:pt>
                <c:pt idx="14">
                  <c:v>Madrid</c:v>
                </c:pt>
                <c:pt idx="15">
                  <c:v>Murcia</c:v>
                </c:pt>
                <c:pt idx="16">
                  <c:v>Navarra</c:v>
                </c:pt>
                <c:pt idx="17">
                  <c:v>País Vasco</c:v>
                </c:pt>
              </c:strCache>
            </c:strRef>
          </c:cat>
          <c:val>
            <c:numRef>
              <c:f>'Distribución por sexo Carrera F'!$E$7:$E$24</c:f>
              <c:numCache>
                <c:formatCode>#,##0</c:formatCode>
                <c:ptCount val="18"/>
                <c:pt idx="0">
                  <c:v>110</c:v>
                </c:pt>
                <c:pt idx="1">
                  <c:v>192</c:v>
                </c:pt>
                <c:pt idx="2">
                  <c:v>20</c:v>
                </c:pt>
                <c:pt idx="3">
                  <c:v>21</c:v>
                </c:pt>
                <c:pt idx="4">
                  <c:v>54</c:v>
                </c:pt>
                <c:pt idx="5">
                  <c:v>11</c:v>
                </c:pt>
                <c:pt idx="6">
                  <c:v>28</c:v>
                </c:pt>
                <c:pt idx="7">
                  <c:v>46</c:v>
                </c:pt>
                <c:pt idx="8">
                  <c:v>109</c:v>
                </c:pt>
                <c:pt idx="9">
                  <c:v>98</c:v>
                </c:pt>
                <c:pt idx="10">
                  <c:v>24</c:v>
                </c:pt>
                <c:pt idx="11">
                  <c:v>57</c:v>
                </c:pt>
                <c:pt idx="12">
                  <c:v>19</c:v>
                </c:pt>
                <c:pt idx="13">
                  <c:v>6</c:v>
                </c:pt>
                <c:pt idx="14">
                  <c:v>71</c:v>
                </c:pt>
                <c:pt idx="15">
                  <c:v>23</c:v>
                </c:pt>
                <c:pt idx="16">
                  <c:v>6</c:v>
                </c:pt>
                <c:pt idx="17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5C-42AE-9D65-B32760D35B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2722688"/>
        <c:axId val="94179840"/>
      </c:barChart>
      <c:catAx>
        <c:axId val="92722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94179840"/>
        <c:crosses val="autoZero"/>
        <c:auto val="1"/>
        <c:lblAlgn val="ctr"/>
        <c:lblOffset val="100"/>
        <c:noMultiLvlLbl val="0"/>
      </c:catAx>
      <c:valAx>
        <c:axId val="9417984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927226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9208633093525103"/>
          <c:y val="0.52424942263279528"/>
          <c:w val="9.6402877697841713E-2"/>
          <c:h val="0.11085450346420324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233" l="0.70000000000000062" r="0.70000000000000062" t="0.75000000000000233" header="0.30000000000000032" footer="0.30000000000000032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s-ES" sz="1600"/>
              <a:t>Pirámide</a:t>
            </a:r>
            <a:r>
              <a:rPr lang="es-ES" sz="1600" baseline="0"/>
              <a:t> edad/distribución por sexos</a:t>
            </a:r>
            <a:endParaRPr lang="es-ES" sz="1600"/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'Distribución por sexo Carrera F'!$T$6</c:f>
              <c:strCache>
                <c:ptCount val="1"/>
                <c:pt idx="0">
                  <c:v>Mujer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invertIfNegative val="0"/>
          <c:cat>
            <c:strRef>
              <c:f>'Distribución por sexo Carrera F'!$S$7:$S$15</c:f>
              <c:strCache>
                <c:ptCount val="9"/>
                <c:pt idx="0">
                  <c:v>DE 25 A 29</c:v>
                </c:pt>
                <c:pt idx="1">
                  <c:v>DE 30 A 34</c:v>
                </c:pt>
                <c:pt idx="2">
                  <c:v>DE 35 A 39</c:v>
                </c:pt>
                <c:pt idx="3">
                  <c:v>DE 40 A 44</c:v>
                </c:pt>
                <c:pt idx="4">
                  <c:v>DE 45 A 49</c:v>
                </c:pt>
                <c:pt idx="5">
                  <c:v>DE 50 A 54</c:v>
                </c:pt>
                <c:pt idx="6">
                  <c:v>DE 55 A 59</c:v>
                </c:pt>
                <c:pt idx="7">
                  <c:v>DE 60 A 64</c:v>
                </c:pt>
                <c:pt idx="8">
                  <c:v>DE 65 A 69</c:v>
                </c:pt>
              </c:strCache>
            </c:strRef>
          </c:cat>
          <c:val>
            <c:numRef>
              <c:f>'Distribución por sexo Carrera F'!$T$7:$T$15</c:f>
              <c:numCache>
                <c:formatCode>#,##0</c:formatCode>
                <c:ptCount val="9"/>
                <c:pt idx="0">
                  <c:v>-65</c:v>
                </c:pt>
                <c:pt idx="1">
                  <c:v>-206</c:v>
                </c:pt>
                <c:pt idx="2">
                  <c:v>-192</c:v>
                </c:pt>
                <c:pt idx="3">
                  <c:v>-335</c:v>
                </c:pt>
                <c:pt idx="4">
                  <c:v>-292</c:v>
                </c:pt>
                <c:pt idx="5">
                  <c:v>-180</c:v>
                </c:pt>
                <c:pt idx="6">
                  <c:v>-252</c:v>
                </c:pt>
                <c:pt idx="7">
                  <c:v>-134</c:v>
                </c:pt>
                <c:pt idx="8">
                  <c:v>-41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6F-48ED-9C19-C66C695A156C}"/>
            </c:ext>
          </c:extLst>
        </c:ser>
        <c:ser>
          <c:idx val="1"/>
          <c:order val="1"/>
          <c:tx>
            <c:strRef>
              <c:f>'Distribución por sexo Carrera F'!$U$6</c:f>
              <c:strCache>
                <c:ptCount val="1"/>
                <c:pt idx="0">
                  <c:v>Hombres</c:v>
                </c:pt>
              </c:strCache>
            </c:strRef>
          </c:tx>
          <c:invertIfNegative val="0"/>
          <c:cat>
            <c:strRef>
              <c:f>'Distribución por sexo Carrera F'!$S$7:$S$15</c:f>
              <c:strCache>
                <c:ptCount val="9"/>
                <c:pt idx="0">
                  <c:v>DE 25 A 29</c:v>
                </c:pt>
                <c:pt idx="1">
                  <c:v>DE 30 A 34</c:v>
                </c:pt>
                <c:pt idx="2">
                  <c:v>DE 35 A 39</c:v>
                </c:pt>
                <c:pt idx="3">
                  <c:v>DE 40 A 44</c:v>
                </c:pt>
                <c:pt idx="4">
                  <c:v>DE 45 A 49</c:v>
                </c:pt>
                <c:pt idx="5">
                  <c:v>DE 50 A 54</c:v>
                </c:pt>
                <c:pt idx="6">
                  <c:v>DE 55 A 59</c:v>
                </c:pt>
                <c:pt idx="7">
                  <c:v>DE 60 A 64</c:v>
                </c:pt>
                <c:pt idx="8">
                  <c:v>DE 65 A 69</c:v>
                </c:pt>
              </c:strCache>
            </c:strRef>
          </c:cat>
          <c:val>
            <c:numRef>
              <c:f>'Distribución por sexo Carrera F'!$U$7:$U$15</c:f>
              <c:numCache>
                <c:formatCode>#,##0</c:formatCode>
                <c:ptCount val="9"/>
                <c:pt idx="0">
                  <c:v>25</c:v>
                </c:pt>
                <c:pt idx="1">
                  <c:v>53</c:v>
                </c:pt>
                <c:pt idx="2">
                  <c:v>54</c:v>
                </c:pt>
                <c:pt idx="3">
                  <c:v>130</c:v>
                </c:pt>
                <c:pt idx="4">
                  <c:v>107</c:v>
                </c:pt>
                <c:pt idx="5">
                  <c:v>96</c:v>
                </c:pt>
                <c:pt idx="6">
                  <c:v>208</c:v>
                </c:pt>
                <c:pt idx="7">
                  <c:v>162</c:v>
                </c:pt>
                <c:pt idx="8">
                  <c:v>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6F-48ED-9C19-C66C695A15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92723200"/>
        <c:axId val="94181568"/>
      </c:barChart>
      <c:catAx>
        <c:axId val="9272320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crossAx val="94181568"/>
        <c:crosses val="autoZero"/>
        <c:auto val="1"/>
        <c:lblAlgn val="ctr"/>
        <c:lblOffset val="100"/>
        <c:noMultiLvlLbl val="0"/>
      </c:catAx>
      <c:valAx>
        <c:axId val="94181568"/>
        <c:scaling>
          <c:orientation val="minMax"/>
        </c:scaling>
        <c:delete val="0"/>
        <c:axPos val="b"/>
        <c:majorGridlines/>
        <c:numFmt formatCode="#,##0;[Black]#,##0" sourceLinked="0"/>
        <c:majorTickMark val="out"/>
        <c:minorTickMark val="none"/>
        <c:tickLblPos val="nextTo"/>
        <c:crossAx val="9272320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255" l="0.70000000000000062" r="0.70000000000000062" t="0.75000000000000255" header="0.30000000000000032" footer="0.30000000000000032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layout>
        <c:manualLayout>
          <c:xMode val="edge"/>
          <c:yMode val="edge"/>
          <c:x val="0.17939729397293977"/>
          <c:y val="4.6341554840436769E-2"/>
        </c:manualLayout>
      </c:layout>
      <c:overlay val="0"/>
      <c:txPr>
        <a:bodyPr/>
        <a:lstStyle/>
        <a:p>
          <a:pPr>
            <a:defRPr sz="1600"/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9907108486439193"/>
          <c:y val="0.28768773694954802"/>
          <c:w val="0.36852471566054246"/>
          <c:h val="0.61420785943423739"/>
        </c:manualLayout>
      </c:layout>
      <c:pieChart>
        <c:varyColors val="1"/>
        <c:ser>
          <c:idx val="0"/>
          <c:order val="0"/>
          <c:tx>
            <c:strRef>
              <c:f>'Distribución por sexo en OOCC '!$B$2</c:f>
              <c:strCache>
                <c:ptCount val="1"/>
                <c:pt idx="0">
                  <c:v>Fiscales de Sala de la Fiscalía General del Estado</c:v>
                </c:pt>
              </c:strCache>
            </c:strRef>
          </c:tx>
          <c:spPr>
            <a:solidFill>
              <a:schemeClr val="accent1"/>
            </a:solidFill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0" h="0"/>
            </a:sp3d>
          </c:spPr>
          <c:dPt>
            <c:idx val="0"/>
            <c:bubble3D val="0"/>
            <c:spPr>
              <a:solidFill>
                <a:schemeClr val="accent2"/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1-AB14-4EAD-8B38-24EFA4949A3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'Distribución por sexo en OOCC '!$C$2:$D$2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'Distribución por sexo en OOCC '!$C$3:$D$3</c:f>
              <c:numCache>
                <c:formatCode>General</c:formatCode>
                <c:ptCount val="2"/>
                <c:pt idx="0">
                  <c:v>7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B14-4EAD-8B38-24EFA4949A34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sz="1600"/>
              <a:t>Porcentaje de Mujeres</a:t>
            </a:r>
            <a:r>
              <a:rPr lang="en-US" sz="1600" baseline="0"/>
              <a:t> por Rango de Edad</a:t>
            </a:r>
            <a:endParaRPr lang="en-US" sz="1600"/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'Distribución por sexo Carrera F'!$AD$6</c:f>
              <c:strCache>
                <c:ptCount val="1"/>
                <c:pt idx="0">
                  <c:v>Porcentaje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4.3451443569553685E-3"/>
                  <c:y val="1.8404418197725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460-4F62-AA11-A3AD40BFDEAB}"/>
                </c:ext>
              </c:extLst>
            </c:dLbl>
            <c:dLbl>
              <c:idx val="1"/>
              <c:layout>
                <c:manualLayout>
                  <c:x val="-4.4475065616797595E-3"/>
                  <c:y val="-9.3649752114319147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460-4F62-AA11-A3AD40BFDEAB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'Distribución por sexo Carrera F'!$AC$7:$AC$12</c:f>
              <c:strCache>
                <c:ptCount val="6"/>
                <c:pt idx="0">
                  <c:v>DE 20 A 29</c:v>
                </c:pt>
                <c:pt idx="1">
                  <c:v>DE 30 A 39</c:v>
                </c:pt>
                <c:pt idx="2">
                  <c:v>DE 40 A 49</c:v>
                </c:pt>
                <c:pt idx="3">
                  <c:v>DE 50 A 59</c:v>
                </c:pt>
                <c:pt idx="4">
                  <c:v>DE 60 A 69</c:v>
                </c:pt>
                <c:pt idx="5">
                  <c:v>DE 70 A 72</c:v>
                </c:pt>
              </c:strCache>
            </c:strRef>
          </c:cat>
          <c:val>
            <c:numRef>
              <c:f>'Distribución por sexo Carrera F'!$AD$7:$AD$12</c:f>
              <c:numCache>
                <c:formatCode>0%</c:formatCode>
                <c:ptCount val="6"/>
                <c:pt idx="0">
                  <c:v>0.72222222222222221</c:v>
                </c:pt>
                <c:pt idx="1">
                  <c:v>0.78811881188118815</c:v>
                </c:pt>
                <c:pt idx="2">
                  <c:v>0.72569444444444442</c:v>
                </c:pt>
                <c:pt idx="3">
                  <c:v>0.58695652173913049</c:v>
                </c:pt>
                <c:pt idx="4">
                  <c:v>0.42892156862745096</c:v>
                </c:pt>
                <c:pt idx="5">
                  <c:v>0.29411764705882354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60-4F62-AA11-A3AD40BFDE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2723712"/>
        <c:axId val="94298688"/>
      </c:barChart>
      <c:catAx>
        <c:axId val="92723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94298688"/>
        <c:crosses val="autoZero"/>
        <c:auto val="1"/>
        <c:lblAlgn val="ctr"/>
        <c:lblOffset val="100"/>
        <c:noMultiLvlLbl val="0"/>
      </c:catAx>
      <c:valAx>
        <c:axId val="94298688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9272371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sz="1600"/>
              <a:t>Porcentaje de Hombres</a:t>
            </a:r>
            <a:r>
              <a:rPr lang="en-US" sz="1600" baseline="0"/>
              <a:t> por Rango de Edad</a:t>
            </a:r>
            <a:endParaRPr lang="en-US" sz="1600"/>
          </a:p>
        </c:rich>
      </c:tx>
      <c:layout>
        <c:manualLayout>
          <c:xMode val="edge"/>
          <c:yMode val="edge"/>
          <c:x val="0.15425678040244969"/>
          <c:y val="8.1355932203389825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'Distribución por sexo Carrera F'!$AL$6</c:f>
              <c:strCache>
                <c:ptCount val="1"/>
                <c:pt idx="0">
                  <c:v>Porcentaje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'Distribución por sexo Carrera F'!$AK$7:$AK$12</c:f>
              <c:strCache>
                <c:ptCount val="6"/>
                <c:pt idx="0">
                  <c:v>DE 20 A 29</c:v>
                </c:pt>
                <c:pt idx="1">
                  <c:v>DE 30 A 39</c:v>
                </c:pt>
                <c:pt idx="2">
                  <c:v>DE 40 A 49</c:v>
                </c:pt>
                <c:pt idx="3">
                  <c:v>DE 50 A 59</c:v>
                </c:pt>
                <c:pt idx="4">
                  <c:v>DE 60 A 69</c:v>
                </c:pt>
                <c:pt idx="5">
                  <c:v>DE 70 A 72</c:v>
                </c:pt>
              </c:strCache>
            </c:strRef>
          </c:cat>
          <c:val>
            <c:numRef>
              <c:f>'Distribución por sexo Carrera F'!$AL$7:$AL$12</c:f>
              <c:numCache>
                <c:formatCode>0%</c:formatCode>
                <c:ptCount val="6"/>
                <c:pt idx="0">
                  <c:v>0.27777777777777779</c:v>
                </c:pt>
                <c:pt idx="1">
                  <c:v>0.21188118811881188</c:v>
                </c:pt>
                <c:pt idx="2">
                  <c:v>0.27430555555555558</c:v>
                </c:pt>
                <c:pt idx="3">
                  <c:v>0.41304347826086957</c:v>
                </c:pt>
                <c:pt idx="4">
                  <c:v>0.57107843137254899</c:v>
                </c:pt>
                <c:pt idx="5">
                  <c:v>0.70588235294117652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F8-445E-A81C-5E352A63AC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2724224"/>
        <c:axId val="94300416"/>
      </c:barChart>
      <c:catAx>
        <c:axId val="92724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94300416"/>
        <c:crosses val="autoZero"/>
        <c:auto val="1"/>
        <c:lblAlgn val="ctr"/>
        <c:lblOffset val="100"/>
        <c:noMultiLvlLbl val="0"/>
      </c:catAx>
      <c:valAx>
        <c:axId val="94300416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9272422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 sz="1000"/>
              <a:t>CUADROS</a:t>
            </a:r>
            <a:r>
              <a:rPr lang="es-ES" sz="1000" baseline="0"/>
              <a:t> DIRECTIVOS DE LA CARRERA FISCAL</a:t>
            </a:r>
            <a:endParaRPr lang="es-ES" sz="10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774359142607174"/>
          <c:y val="0.17129629629629628"/>
          <c:w val="0.65292519685039374"/>
          <c:h val="0.72661271507728209"/>
        </c:manualLayout>
      </c:layout>
      <c:barChart>
        <c:barDir val="bar"/>
        <c:grouping val="clustered"/>
        <c:varyColors val="0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0" h="0"/>
            </a:sp3d>
          </c:spPr>
          <c:invertIfNegative val="0"/>
          <c:dPt>
            <c:idx val="1"/>
            <c:invertIfNegative val="0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1-9049-4081-B308-4984C7C141A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3-9049-4081-B308-4984C7C141AD}"/>
              </c:ext>
            </c:extLst>
          </c:dPt>
          <c:dPt>
            <c:idx val="5"/>
            <c:invertIfNegative val="0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5-9049-4081-B308-4984C7C141AD}"/>
              </c:ext>
            </c:extLst>
          </c:dPt>
          <c:dPt>
            <c:idx val="7"/>
            <c:invertIfNegative val="0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7-9049-4081-B308-4984C7C141AD}"/>
              </c:ext>
            </c:extLst>
          </c:dPt>
          <c:dLbls>
            <c:numFmt formatCode="General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'Distribución por sexo Carrera F'!$BV$6:$CC$7</c:f>
              <c:multiLvlStrCache>
                <c:ptCount val="8"/>
                <c:lvl>
                  <c:pt idx="0">
                    <c:v>Mujeres</c:v>
                  </c:pt>
                  <c:pt idx="1">
                    <c:v>Hombres</c:v>
                  </c:pt>
                  <c:pt idx="2">
                    <c:v>Mujeres</c:v>
                  </c:pt>
                  <c:pt idx="3">
                    <c:v>Hombres</c:v>
                  </c:pt>
                  <c:pt idx="4">
                    <c:v>Mujeres</c:v>
                  </c:pt>
                  <c:pt idx="5">
                    <c:v>Hombres</c:v>
                  </c:pt>
                  <c:pt idx="6">
                    <c:v>Mujeres</c:v>
                  </c:pt>
                  <c:pt idx="7">
                    <c:v>Hombres</c:v>
                  </c:pt>
                </c:lvl>
                <c:lvl>
                  <c:pt idx="0">
                    <c:v>Fiscal de Sala</c:v>
                  </c:pt>
                  <c:pt idx="2">
                    <c:v>Fiscal Superior CCAA</c:v>
                  </c:pt>
                  <c:pt idx="4">
                    <c:v>Fiscal Jefe Provincial</c:v>
                  </c:pt>
                  <c:pt idx="6">
                    <c:v>Fiscal Jefe de Área</c:v>
                  </c:pt>
                </c:lvl>
              </c:multiLvlStrCache>
            </c:multiLvlStrRef>
          </c:cat>
          <c:val>
            <c:numRef>
              <c:f>'Distribución por sexo Carrera F'!$BV$26:$CC$26</c:f>
              <c:numCache>
                <c:formatCode>#,##0</c:formatCode>
                <c:ptCount val="8"/>
                <c:pt idx="0">
                  <c:v>11</c:v>
                </c:pt>
                <c:pt idx="1">
                  <c:v>23</c:v>
                </c:pt>
                <c:pt idx="2">
                  <c:v>7</c:v>
                </c:pt>
                <c:pt idx="3">
                  <c:v>10</c:v>
                </c:pt>
                <c:pt idx="4">
                  <c:v>18</c:v>
                </c:pt>
                <c:pt idx="5">
                  <c:v>26</c:v>
                </c:pt>
                <c:pt idx="6">
                  <c:v>18</c:v>
                </c:pt>
                <c:pt idx="7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049-4081-B308-4984C7C141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5039488"/>
        <c:axId val="94302144"/>
      </c:barChart>
      <c:catAx>
        <c:axId val="95039488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crossAx val="94302144"/>
        <c:crosses val="autoZero"/>
        <c:auto val="1"/>
        <c:lblAlgn val="ctr"/>
        <c:lblOffset val="100"/>
        <c:noMultiLvlLbl val="0"/>
      </c:catAx>
      <c:valAx>
        <c:axId val="94302144"/>
        <c:scaling>
          <c:orientation val="minMax"/>
        </c:scaling>
        <c:delete val="0"/>
        <c:axPos val="t"/>
        <c:majorGridlines/>
        <c:numFmt formatCode="#,##0" sourceLinked="1"/>
        <c:majorTickMark val="out"/>
        <c:minorTickMark val="none"/>
        <c:tickLblPos val="nextTo"/>
        <c:crossAx val="9503948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 sz="1000"/>
              <a:t>CUADROS</a:t>
            </a:r>
            <a:r>
              <a:rPr lang="es-ES" sz="1000" baseline="0"/>
              <a:t> DIRECTIVOS DE LA CARRERA FISCAL</a:t>
            </a:r>
            <a:endParaRPr lang="es-ES" sz="10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774359142607174"/>
          <c:y val="0.17129629629629628"/>
          <c:w val="0.65292519685039374"/>
          <c:h val="0.72661271507728209"/>
        </c:manualLayout>
      </c:layout>
      <c:barChart>
        <c:barDir val="bar"/>
        <c:grouping val="clustered"/>
        <c:varyColors val="0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0" h="0"/>
            </a:sp3d>
          </c:spPr>
          <c:invertIfNegative val="0"/>
          <c:dPt>
            <c:idx val="1"/>
            <c:invertIfNegative val="0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1-D7F7-4C9B-BE4F-6E3EB23A269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3-D7F7-4C9B-BE4F-6E3EB23A269D}"/>
              </c:ext>
            </c:extLst>
          </c:dPt>
          <c:dPt>
            <c:idx val="5"/>
            <c:invertIfNegative val="0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5-D7F7-4C9B-BE4F-6E3EB23A269D}"/>
              </c:ext>
            </c:extLst>
          </c:dPt>
          <c:dPt>
            <c:idx val="7"/>
            <c:invertIfNegative val="0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7-D7F7-4C9B-BE4F-6E3EB23A269D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'Distribución por sexo Carrera F'!$BV$6:$CC$7</c:f>
              <c:multiLvlStrCache>
                <c:ptCount val="8"/>
                <c:lvl>
                  <c:pt idx="0">
                    <c:v>Mujeres</c:v>
                  </c:pt>
                  <c:pt idx="1">
                    <c:v>Hombres</c:v>
                  </c:pt>
                  <c:pt idx="2">
                    <c:v>Mujeres</c:v>
                  </c:pt>
                  <c:pt idx="3">
                    <c:v>Hombres</c:v>
                  </c:pt>
                  <c:pt idx="4">
                    <c:v>Mujeres</c:v>
                  </c:pt>
                  <c:pt idx="5">
                    <c:v>Hombres</c:v>
                  </c:pt>
                  <c:pt idx="6">
                    <c:v>Mujeres</c:v>
                  </c:pt>
                  <c:pt idx="7">
                    <c:v>Hombres</c:v>
                  </c:pt>
                </c:lvl>
                <c:lvl>
                  <c:pt idx="0">
                    <c:v>Fiscal de Sala</c:v>
                  </c:pt>
                  <c:pt idx="2">
                    <c:v>Fiscal Superior CCAA</c:v>
                  </c:pt>
                  <c:pt idx="4">
                    <c:v>Fiscal Jefe Provincial</c:v>
                  </c:pt>
                  <c:pt idx="6">
                    <c:v>Fiscal Jefe de Área</c:v>
                  </c:pt>
                </c:lvl>
              </c:multiLvlStrCache>
            </c:multiLvlStrRef>
          </c:cat>
          <c:val>
            <c:numRef>
              <c:f>'Distribución por sexo Carrera F'!$BV$29:$CC$29</c:f>
              <c:numCache>
                <c:formatCode>0%</c:formatCode>
                <c:ptCount val="8"/>
                <c:pt idx="0">
                  <c:v>0.3235294117647059</c:v>
                </c:pt>
                <c:pt idx="1">
                  <c:v>0.67647058823529416</c:v>
                </c:pt>
                <c:pt idx="2">
                  <c:v>0.41176470588235292</c:v>
                </c:pt>
                <c:pt idx="3">
                  <c:v>0.58823529411764708</c:v>
                </c:pt>
                <c:pt idx="4">
                  <c:v>0.40909090909090912</c:v>
                </c:pt>
                <c:pt idx="5">
                  <c:v>0.59090909090909094</c:v>
                </c:pt>
                <c:pt idx="6">
                  <c:v>0.66666666666666663</c:v>
                </c:pt>
                <c:pt idx="7">
                  <c:v>0.33333333333333331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7F7-4C9B-BE4F-6E3EB23A26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5041024"/>
        <c:axId val="94303872"/>
      </c:barChart>
      <c:catAx>
        <c:axId val="95041024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crossAx val="94303872"/>
        <c:crosses val="autoZero"/>
        <c:auto val="1"/>
        <c:lblAlgn val="ctr"/>
        <c:lblOffset val="100"/>
        <c:noMultiLvlLbl val="0"/>
      </c:catAx>
      <c:valAx>
        <c:axId val="94303872"/>
        <c:scaling>
          <c:orientation val="minMax"/>
        </c:scaling>
        <c:delete val="0"/>
        <c:axPos val="t"/>
        <c:majorGridlines/>
        <c:numFmt formatCode="0%" sourceLinked="1"/>
        <c:majorTickMark val="out"/>
        <c:minorTickMark val="none"/>
        <c:tickLblPos val="nextTo"/>
        <c:crossAx val="9504102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400"/>
              <a:t>Edad media de los Fiscales</a:t>
            </a:r>
            <a:r>
              <a:rPr lang="en-US" sz="1400" baseline="0"/>
              <a:t> por Órganos no territoriales</a:t>
            </a:r>
          </a:p>
          <a:p>
            <a:pPr>
              <a:defRPr/>
            </a:pPr>
            <a:r>
              <a:rPr lang="en-US" sz="1400" baseline="0"/>
              <a:t> y CCAA</a:t>
            </a:r>
            <a:endParaRPr lang="en-US" sz="1400"/>
          </a:p>
        </c:rich>
      </c:tx>
      <c:layout>
        <c:manualLayout>
          <c:xMode val="edge"/>
          <c:yMode val="edge"/>
          <c:x val="0.16707344836820415"/>
          <c:y val="1.9212295869356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07197549770292"/>
          <c:y val="0.13145539906103304"/>
          <c:w val="0.87595712098009193"/>
          <c:h val="0.600938967136150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'Antigüedad-Edad'!$C$6</c:f>
              <c:strCache>
                <c:ptCount val="1"/>
                <c:pt idx="0">
                  <c:v>Edad Media</c:v>
                </c:pt>
              </c:strCache>
            </c:strRef>
          </c:tx>
          <c:invertIfNegative val="0"/>
          <c:cat>
            <c:strRef>
              <c:f>'Antigüedad-Edad'!$B$7:$B$24</c:f>
              <c:strCache>
                <c:ptCount val="18"/>
                <c:pt idx="0">
                  <c:v>Órganos no territoriales</c:v>
                </c:pt>
                <c:pt idx="1">
                  <c:v>Andalucía</c:v>
                </c:pt>
                <c:pt idx="2">
                  <c:v>Aragón</c:v>
                </c:pt>
                <c:pt idx="3">
                  <c:v>Asturias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La Mancha</c:v>
                </c:pt>
                <c:pt idx="7">
                  <c:v>Castilla y León</c:v>
                </c:pt>
                <c:pt idx="8">
                  <c:v>Cataluña</c:v>
                </c:pt>
                <c:pt idx="9">
                  <c:v>Comunitat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Illes Balears</c:v>
                </c:pt>
                <c:pt idx="13">
                  <c:v>La Rioja</c:v>
                </c:pt>
                <c:pt idx="14">
                  <c:v>Madrid</c:v>
                </c:pt>
                <c:pt idx="15">
                  <c:v>Murcia</c:v>
                </c:pt>
                <c:pt idx="16">
                  <c:v>Navarra</c:v>
                </c:pt>
                <c:pt idx="17">
                  <c:v>País Vasco</c:v>
                </c:pt>
              </c:strCache>
            </c:strRef>
          </c:cat>
          <c:val>
            <c:numRef>
              <c:f>'Antigüedad-Edad'!$C$7:$C$24</c:f>
              <c:numCache>
                <c:formatCode>#,##0</c:formatCode>
                <c:ptCount val="18"/>
                <c:pt idx="0">
                  <c:v>59.2</c:v>
                </c:pt>
                <c:pt idx="1">
                  <c:v>47.6</c:v>
                </c:pt>
                <c:pt idx="2">
                  <c:v>54.3</c:v>
                </c:pt>
                <c:pt idx="3">
                  <c:v>53</c:v>
                </c:pt>
                <c:pt idx="4">
                  <c:v>44.3</c:v>
                </c:pt>
                <c:pt idx="5">
                  <c:v>51.1</c:v>
                </c:pt>
                <c:pt idx="6">
                  <c:v>47.7</c:v>
                </c:pt>
                <c:pt idx="7">
                  <c:v>51.3</c:v>
                </c:pt>
                <c:pt idx="8">
                  <c:v>42.1</c:v>
                </c:pt>
                <c:pt idx="9">
                  <c:v>47.6</c:v>
                </c:pt>
                <c:pt idx="10">
                  <c:v>47.4</c:v>
                </c:pt>
                <c:pt idx="11">
                  <c:v>48.6</c:v>
                </c:pt>
                <c:pt idx="12">
                  <c:v>45.1</c:v>
                </c:pt>
                <c:pt idx="13">
                  <c:v>49.4</c:v>
                </c:pt>
                <c:pt idx="14">
                  <c:v>49.4</c:v>
                </c:pt>
                <c:pt idx="15">
                  <c:v>48.2</c:v>
                </c:pt>
                <c:pt idx="16">
                  <c:v>50.7</c:v>
                </c:pt>
                <c:pt idx="17">
                  <c:v>43.7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29-4E18-B533-9CE8A1132E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563392"/>
        <c:axId val="94305600"/>
      </c:barChart>
      <c:catAx>
        <c:axId val="93563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94305600"/>
        <c:crosses val="autoZero"/>
        <c:auto val="1"/>
        <c:lblAlgn val="ctr"/>
        <c:lblOffset val="100"/>
        <c:noMultiLvlLbl val="0"/>
      </c:catAx>
      <c:valAx>
        <c:axId val="9430560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9356339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Antigüedad media de los Fiscales</a:t>
            </a:r>
            <a:r>
              <a:rPr lang="en-US" sz="1400" baseline="0"/>
              <a:t> por Órganos no territoriales y CCAA</a:t>
            </a:r>
            <a:endParaRPr lang="en-US" sz="1400"/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13476263399701"/>
          <c:y val="0.13145539906103304"/>
          <c:w val="0.8713629402756502"/>
          <c:h val="0.60093896713615025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'Antigüedad-Edad'!$P$7:$P$24</c:f>
              <c:strCache>
                <c:ptCount val="18"/>
                <c:pt idx="0">
                  <c:v>Órganos no territoriales</c:v>
                </c:pt>
                <c:pt idx="1">
                  <c:v>Andalucía</c:v>
                </c:pt>
                <c:pt idx="2">
                  <c:v>Aragón</c:v>
                </c:pt>
                <c:pt idx="3">
                  <c:v>Asturias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La Mancha</c:v>
                </c:pt>
                <c:pt idx="7">
                  <c:v>Castilla y León</c:v>
                </c:pt>
                <c:pt idx="8">
                  <c:v>Cataluña</c:v>
                </c:pt>
                <c:pt idx="9">
                  <c:v>Comunitat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Illes Balears</c:v>
                </c:pt>
                <c:pt idx="13">
                  <c:v>La Rioja</c:v>
                </c:pt>
                <c:pt idx="14">
                  <c:v>Madrid</c:v>
                </c:pt>
                <c:pt idx="15">
                  <c:v>Murcia</c:v>
                </c:pt>
                <c:pt idx="16">
                  <c:v>Navarra</c:v>
                </c:pt>
                <c:pt idx="17">
                  <c:v>País Vasco</c:v>
                </c:pt>
              </c:strCache>
            </c:strRef>
          </c:cat>
          <c:val>
            <c:numRef>
              <c:f>'Antigüedad-Edad'!$Q$7:$Q$24</c:f>
              <c:numCache>
                <c:formatCode>#,##0</c:formatCode>
                <c:ptCount val="18"/>
                <c:pt idx="0">
                  <c:v>31.92</c:v>
                </c:pt>
                <c:pt idx="1">
                  <c:v>18.399999999999999</c:v>
                </c:pt>
                <c:pt idx="2">
                  <c:v>26</c:v>
                </c:pt>
                <c:pt idx="3">
                  <c:v>25</c:v>
                </c:pt>
                <c:pt idx="4">
                  <c:v>14.25</c:v>
                </c:pt>
                <c:pt idx="5">
                  <c:v>22.75</c:v>
                </c:pt>
                <c:pt idx="6">
                  <c:v>17.920000000000002</c:v>
                </c:pt>
                <c:pt idx="7">
                  <c:v>22.25</c:v>
                </c:pt>
                <c:pt idx="8">
                  <c:v>13.33</c:v>
                </c:pt>
                <c:pt idx="9">
                  <c:v>18.670000000000002</c:v>
                </c:pt>
                <c:pt idx="10">
                  <c:v>18.420000000000002</c:v>
                </c:pt>
                <c:pt idx="11">
                  <c:v>19.079999999999998</c:v>
                </c:pt>
                <c:pt idx="12">
                  <c:v>16.079999999999998</c:v>
                </c:pt>
                <c:pt idx="13">
                  <c:v>19.25</c:v>
                </c:pt>
                <c:pt idx="14">
                  <c:v>20.420000000000002</c:v>
                </c:pt>
                <c:pt idx="15">
                  <c:v>18.329999999999998</c:v>
                </c:pt>
                <c:pt idx="16">
                  <c:v>23.75</c:v>
                </c:pt>
                <c:pt idx="17">
                  <c:v>14.5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C6-47A9-A927-EAB099948B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770240"/>
        <c:axId val="95102080"/>
      </c:barChart>
      <c:catAx>
        <c:axId val="93770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95102080"/>
        <c:crosses val="autoZero"/>
        <c:auto val="1"/>
        <c:lblAlgn val="ctr"/>
        <c:lblOffset val="100"/>
        <c:noMultiLvlLbl val="0"/>
      </c:catAx>
      <c:valAx>
        <c:axId val="9510208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9377024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255" l="0.70000000000000062" r="0.70000000000000062" t="0.75000000000000255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Pirámide de edad en la Carrera Fiscal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'Antigüedad-Edad'!$AE$6</c:f>
              <c:strCache>
                <c:ptCount val="1"/>
                <c:pt idx="0">
                  <c:v>Nº FISCALES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'Antigüedad-Edad'!$AD$7:$AD$12</c:f>
              <c:strCache>
                <c:ptCount val="6"/>
                <c:pt idx="0">
                  <c:v>DE 20 A 29</c:v>
                </c:pt>
                <c:pt idx="1">
                  <c:v>DE 30 A 39</c:v>
                </c:pt>
                <c:pt idx="2">
                  <c:v>DE 40 A 49</c:v>
                </c:pt>
                <c:pt idx="3">
                  <c:v>DE 50 A 59</c:v>
                </c:pt>
                <c:pt idx="4">
                  <c:v>DE 60 A 69</c:v>
                </c:pt>
                <c:pt idx="5">
                  <c:v>DE 70 A 72</c:v>
                </c:pt>
              </c:strCache>
            </c:strRef>
          </c:cat>
          <c:val>
            <c:numRef>
              <c:f>'Antigüedad-Edad'!$AE$7:$AE$12</c:f>
              <c:numCache>
                <c:formatCode>General</c:formatCode>
                <c:ptCount val="6"/>
                <c:pt idx="0">
                  <c:v>90</c:v>
                </c:pt>
                <c:pt idx="1">
                  <c:v>505</c:v>
                </c:pt>
                <c:pt idx="2">
                  <c:v>864</c:v>
                </c:pt>
                <c:pt idx="3">
                  <c:v>736</c:v>
                </c:pt>
                <c:pt idx="4">
                  <c:v>408</c:v>
                </c:pt>
                <c:pt idx="5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F7-41B4-8A6B-1F12A7AA25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93770752"/>
        <c:axId val="95103808"/>
      </c:barChart>
      <c:valAx>
        <c:axId val="95103808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93770752"/>
        <c:crosses val="autoZero"/>
        <c:crossBetween val="between"/>
      </c:valAx>
      <c:catAx>
        <c:axId val="93770752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95103808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legend>
      <c:legendPos val="r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s-ES" sz="1400" b="1" baseline="0"/>
              <a:t>Porcentaje anual de rotación por Órganos no territoriales y CCAA</a:t>
            </a:r>
          </a:p>
          <a:p>
            <a:pPr>
              <a:defRPr sz="1600"/>
            </a:pPr>
            <a:r>
              <a:rPr lang="es-ES" sz="1400" b="1" baseline="0"/>
              <a:t>Índice de rotación</a:t>
            </a:r>
            <a:endParaRPr lang="en-US" sz="1400"/>
          </a:p>
        </c:rich>
      </c:tx>
      <c:layout>
        <c:manualLayout>
          <c:xMode val="edge"/>
          <c:yMode val="edge"/>
          <c:x val="0.1146781377602525"/>
          <c:y val="2.0202020202020204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'Rotación de personal'!$F$5</c:f>
              <c:strCache>
                <c:ptCount val="1"/>
                <c:pt idx="0">
                  <c:v>Porcentaje</c:v>
                </c:pt>
              </c:strCache>
            </c:strRef>
          </c:tx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'Rotación de personal'!$B$6:$B$23</c:f>
              <c:strCache>
                <c:ptCount val="18"/>
                <c:pt idx="0">
                  <c:v>Órganos no territoriales</c:v>
                </c:pt>
                <c:pt idx="1">
                  <c:v>Andalucía</c:v>
                </c:pt>
                <c:pt idx="2">
                  <c:v>Aragón</c:v>
                </c:pt>
                <c:pt idx="3">
                  <c:v>Asturias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La Mancha</c:v>
                </c:pt>
                <c:pt idx="7">
                  <c:v>Castilla y León</c:v>
                </c:pt>
                <c:pt idx="8">
                  <c:v>Cataluña</c:v>
                </c:pt>
                <c:pt idx="9">
                  <c:v>Comunitat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Illes Balears</c:v>
                </c:pt>
                <c:pt idx="13">
                  <c:v>La Rioja</c:v>
                </c:pt>
                <c:pt idx="14">
                  <c:v>Madrid</c:v>
                </c:pt>
                <c:pt idx="15">
                  <c:v>Murcia</c:v>
                </c:pt>
                <c:pt idx="16">
                  <c:v>Navarra</c:v>
                </c:pt>
                <c:pt idx="17">
                  <c:v>País Vasco</c:v>
                </c:pt>
              </c:strCache>
            </c:strRef>
          </c:cat>
          <c:val>
            <c:numRef>
              <c:f>'Rotación de personal'!$F$6:$F$23</c:f>
              <c:numCache>
                <c:formatCode>0%</c:formatCode>
                <c:ptCount val="18"/>
                <c:pt idx="0">
                  <c:v>8.6486486486486491E-2</c:v>
                </c:pt>
                <c:pt idx="1">
                  <c:v>2.736842105263158E-2</c:v>
                </c:pt>
                <c:pt idx="2">
                  <c:v>0.05</c:v>
                </c:pt>
                <c:pt idx="3">
                  <c:v>3.9215686274509803E-2</c:v>
                </c:pt>
                <c:pt idx="4">
                  <c:v>3.2000000000000001E-2</c:v>
                </c:pt>
                <c:pt idx="5">
                  <c:v>0.13793103448275862</c:v>
                </c:pt>
                <c:pt idx="6">
                  <c:v>0.10344827586206896</c:v>
                </c:pt>
                <c:pt idx="7">
                  <c:v>2.2900763358778626E-2</c:v>
                </c:pt>
                <c:pt idx="8">
                  <c:v>5.5961070559610707E-2</c:v>
                </c:pt>
                <c:pt idx="9">
                  <c:v>2.1505376344086023E-2</c:v>
                </c:pt>
                <c:pt idx="10">
                  <c:v>0.1206896551724138</c:v>
                </c:pt>
                <c:pt idx="11">
                  <c:v>5.4054054054054057E-2</c:v>
                </c:pt>
                <c:pt idx="12">
                  <c:v>0.10606060606060606</c:v>
                </c:pt>
                <c:pt idx="13">
                  <c:v>0.21428571428571427</c:v>
                </c:pt>
                <c:pt idx="14">
                  <c:v>8.2802547770700632E-2</c:v>
                </c:pt>
                <c:pt idx="15">
                  <c:v>3.0769230769230771E-2</c:v>
                </c:pt>
                <c:pt idx="16">
                  <c:v>0</c:v>
                </c:pt>
                <c:pt idx="17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0E-4E78-88EA-18306BC9DB1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93771776"/>
        <c:axId val="95106112"/>
      </c:barChart>
      <c:catAx>
        <c:axId val="9377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95106112"/>
        <c:crosses val="autoZero"/>
        <c:auto val="1"/>
        <c:lblAlgn val="ctr"/>
        <c:lblOffset val="100"/>
        <c:noMultiLvlLbl val="0"/>
      </c:catAx>
      <c:valAx>
        <c:axId val="95106112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9377177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/>
              <a:t>Fiscales por cada 100.000 habitantes (cifras de población INE a 1 de enero 2021)</a:t>
            </a:r>
            <a:endParaRPr lang="es-ES"/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8471337579617819E-2"/>
          <c:y val="0.2442528735632184"/>
          <c:w val="0.9060509554140127"/>
          <c:h val="0.4281609195402302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'Número de Fiscales - Población'!$C$8</c:f>
              <c:strCache>
                <c:ptCount val="1"/>
                <c:pt idx="0">
                  <c:v>Fiscales por cada 100.000 habitantes</c:v>
                </c:pt>
              </c:strCache>
            </c:strRef>
          </c:tx>
          <c:invertIfNegative val="0"/>
          <c:dLbls>
            <c:numFmt formatCode="#,##0.00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'Número de Fiscales - Población'!$B$9:$B$26</c:f>
              <c:strCache>
                <c:ptCount val="18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Canarias</c:v>
                </c:pt>
                <c:pt idx="4">
                  <c:v>Cantabria</c:v>
                </c:pt>
                <c:pt idx="5">
                  <c:v>Castilla - La Mancha</c:v>
                </c:pt>
                <c:pt idx="6">
                  <c:v>Castilla y León</c:v>
                </c:pt>
                <c:pt idx="7">
                  <c:v>Cataluña</c:v>
                </c:pt>
                <c:pt idx="8">
                  <c:v>Comunitat Valenciana</c:v>
                </c:pt>
                <c:pt idx="9">
                  <c:v>Extremadura</c:v>
                </c:pt>
                <c:pt idx="10">
                  <c:v>Galicia</c:v>
                </c:pt>
                <c:pt idx="11">
                  <c:v>Illes Balears</c:v>
                </c:pt>
                <c:pt idx="12">
                  <c:v>La Rioja</c:v>
                </c:pt>
                <c:pt idx="13">
                  <c:v>Madrid</c:v>
                </c:pt>
                <c:pt idx="14">
                  <c:v>Murcia</c:v>
                </c:pt>
                <c:pt idx="15">
                  <c:v>Navarra</c:v>
                </c:pt>
                <c:pt idx="16">
                  <c:v>País Vasco</c:v>
                </c:pt>
                <c:pt idx="17">
                  <c:v>Total</c:v>
                </c:pt>
              </c:strCache>
            </c:strRef>
          </c:cat>
          <c:val>
            <c:numRef>
              <c:f>'Número de Fiscales - Población'!$C$9:$C$26</c:f>
              <c:numCache>
                <c:formatCode>#,##0.00</c:formatCode>
                <c:ptCount val="18"/>
                <c:pt idx="0">
                  <c:v>5.4788162435021244</c:v>
                </c:pt>
                <c:pt idx="1">
                  <c:v>4.5074384002199634</c:v>
                </c:pt>
                <c:pt idx="2">
                  <c:v>5.0351025630646591</c:v>
                </c:pt>
                <c:pt idx="3">
                  <c:v>5.5694941428971791</c:v>
                </c:pt>
                <c:pt idx="4">
                  <c:v>4.9686886945198792</c:v>
                </c:pt>
                <c:pt idx="5">
                  <c:v>4.2466866081958123</c:v>
                </c:pt>
                <c:pt idx="6">
                  <c:v>5.4888674455271804</c:v>
                </c:pt>
                <c:pt idx="7">
                  <c:v>5.3576645171264721</c:v>
                </c:pt>
                <c:pt idx="8">
                  <c:v>5.5279871687294246</c:v>
                </c:pt>
                <c:pt idx="9">
                  <c:v>5.4820467694203865</c:v>
                </c:pt>
                <c:pt idx="10">
                  <c:v>5.4878311053233446</c:v>
                </c:pt>
                <c:pt idx="11">
                  <c:v>5.4108339652804824</c:v>
                </c:pt>
                <c:pt idx="12">
                  <c:v>4.4279135671271694</c:v>
                </c:pt>
                <c:pt idx="13">
                  <c:v>4.6478388733401745</c:v>
                </c:pt>
                <c:pt idx="14">
                  <c:v>4.2958846746627399</c:v>
                </c:pt>
                <c:pt idx="15">
                  <c:v>3.3452240843969627</c:v>
                </c:pt>
                <c:pt idx="16">
                  <c:v>4.5747579495568891</c:v>
                </c:pt>
                <c:pt idx="17">
                  <c:v>5.1372720224777488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72-4676-9213-CE7FFA93E0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772288"/>
        <c:axId val="95107264"/>
      </c:barChart>
      <c:catAx>
        <c:axId val="93772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95107264"/>
        <c:crosses val="autoZero"/>
        <c:auto val="1"/>
        <c:lblAlgn val="ctr"/>
        <c:lblOffset val="100"/>
        <c:noMultiLvlLbl val="0"/>
      </c:catAx>
      <c:valAx>
        <c:axId val="95107264"/>
        <c:scaling>
          <c:orientation val="minMax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9377228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Situaciones Administrativas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249733699672891"/>
          <c:y val="0.1671329293862947"/>
          <c:w val="0.62059156365674562"/>
          <c:h val="0.77292767668761653"/>
        </c:manualLayout>
      </c:layout>
      <c:pie3DChart>
        <c:varyColors val="1"/>
        <c:ser>
          <c:idx val="0"/>
          <c:order val="0"/>
          <c:dLbls>
            <c:dLbl>
              <c:idx val="1"/>
              <c:layout>
                <c:manualLayout>
                  <c:x val="-6.3837544236093932E-2"/>
                  <c:y val="-2.527229043712836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F26-46AE-8C2D-F0316F357BF7}"/>
                </c:ext>
              </c:extLst>
            </c:dLbl>
            <c:dLbl>
              <c:idx val="2"/>
              <c:layout>
                <c:manualLayout>
                  <c:x val="-4.2559392106947744E-2"/>
                  <c:y val="-0.1445604961011300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26-46AE-8C2D-F0316F357BF7}"/>
                </c:ext>
              </c:extLst>
            </c:dLbl>
            <c:dLbl>
              <c:idx val="3"/>
              <c:layout>
                <c:manualLayout>
                  <c:x val="6.1915624641969313E-2"/>
                  <c:y val="-0.135938622346617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26-46AE-8C2D-F0316F357BF7}"/>
                </c:ext>
              </c:extLst>
            </c:dLbl>
            <c:dLbl>
              <c:idx val="4"/>
              <c:layout>
                <c:manualLayout>
                  <c:x val="0.10979921317357173"/>
                  <c:y val="-8.872069092080012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26-46AE-8C2D-F0316F357BF7}"/>
                </c:ext>
              </c:extLst>
            </c:dLbl>
            <c:dLbl>
              <c:idx val="5"/>
              <c:layout>
                <c:manualLayout>
                  <c:x val="0.16911286089238844"/>
                  <c:y val="-3.517279090113735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26-46AE-8C2D-F0316F357BF7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'Situaciones Adtvas-Bajas enf.'!$B$8:$B$11</c:f>
              <c:strCache>
                <c:ptCount val="4"/>
                <c:pt idx="0">
                  <c:v>Destino</c:v>
                </c:pt>
                <c:pt idx="1">
                  <c:v>Excedencia</c:v>
                </c:pt>
                <c:pt idx="2">
                  <c:v>Servicios Especiales</c:v>
                </c:pt>
                <c:pt idx="3">
                  <c:v>Comisión de Servicios</c:v>
                </c:pt>
              </c:strCache>
            </c:strRef>
          </c:cat>
          <c:val>
            <c:numRef>
              <c:f>'Situaciones Adtvas-Bajas enf.'!$C$8:$C$11</c:f>
              <c:numCache>
                <c:formatCode>#,##0</c:formatCode>
                <c:ptCount val="4"/>
                <c:pt idx="0">
                  <c:v>2580</c:v>
                </c:pt>
                <c:pt idx="1">
                  <c:v>27</c:v>
                </c:pt>
                <c:pt idx="2">
                  <c:v>9</c:v>
                </c:pt>
                <c:pt idx="3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F26-46AE-8C2D-F0316F357BF7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661417322834637"/>
          <c:y val="0.81542008279892852"/>
          <c:w val="0.7868408639589427"/>
          <c:h val="0.14118867873474567"/>
        </c:manualLayout>
      </c:layout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s-ES" sz="1600"/>
              <a:t>Fiscales de Sala de la Fiscalía del Tribunal Supremo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'Distribución por sexo en OOCC '!$H$2</c:f>
              <c:strCache>
                <c:ptCount val="1"/>
                <c:pt idx="0">
                  <c:v>Fiscales de Sala de la Fiscalía del Tribunal Supremo</c:v>
                </c:pt>
              </c:strCache>
            </c:strRef>
          </c:tx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0" h="0"/>
            </a:sp3d>
          </c:spPr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1-84B0-40C4-A7A5-5944EF7866F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'Distribución por sexo en OOCC '!$I$2:$J$2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'Distribución por sexo en OOCC '!$I$3:$J$3</c:f>
              <c:numCache>
                <c:formatCode>General</c:formatCode>
                <c:ptCount val="2"/>
                <c:pt idx="0">
                  <c:v>11</c:v>
                </c:pt>
                <c:pt idx="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4B0-40C4-A7A5-5944EF7866F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84494336"/>
        <c:axId val="86761472"/>
      </c:barChart>
      <c:catAx>
        <c:axId val="84494336"/>
        <c:scaling>
          <c:orientation val="minMax"/>
        </c:scaling>
        <c:delete val="1"/>
        <c:axPos val="b"/>
        <c:numFmt formatCode="General" sourceLinked="0"/>
        <c:majorTickMark val="out"/>
        <c:minorTickMark val="none"/>
        <c:tickLblPos val="nextTo"/>
        <c:crossAx val="86761472"/>
        <c:crosses val="autoZero"/>
        <c:auto val="1"/>
        <c:lblAlgn val="ctr"/>
        <c:lblOffset val="100"/>
        <c:noMultiLvlLbl val="0"/>
      </c:catAx>
      <c:valAx>
        <c:axId val="8676147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449433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'Situaciones Adtvas-Bajas enf.'!$M$7</c:f>
              <c:strCache>
                <c:ptCount val="1"/>
                <c:pt idx="0">
                  <c:v>Nº bajas por enfermedad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'Situaciones Adtvas-Bajas enf.'!$K$8:$K$24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Canarias</c:v>
                </c:pt>
                <c:pt idx="4">
                  <c:v>Cantabria</c:v>
                </c:pt>
                <c:pt idx="5">
                  <c:v>Castilla - La Mancha</c:v>
                </c:pt>
                <c:pt idx="6">
                  <c:v>Castilla y León</c:v>
                </c:pt>
                <c:pt idx="7">
                  <c:v>Cataluña</c:v>
                </c:pt>
                <c:pt idx="8">
                  <c:v>Comunitat Valenciana</c:v>
                </c:pt>
                <c:pt idx="9">
                  <c:v>Extremadura</c:v>
                </c:pt>
                <c:pt idx="10">
                  <c:v>Galicia</c:v>
                </c:pt>
                <c:pt idx="11">
                  <c:v>Illes Balears</c:v>
                </c:pt>
                <c:pt idx="12">
                  <c:v>La Rioja</c:v>
                </c:pt>
                <c:pt idx="13">
                  <c:v>Madrid</c:v>
                </c:pt>
                <c:pt idx="14">
                  <c:v>Murcia</c:v>
                </c:pt>
                <c:pt idx="15">
                  <c:v>Navarra</c:v>
                </c:pt>
                <c:pt idx="16">
                  <c:v>País Vasco</c:v>
                </c:pt>
              </c:strCache>
            </c:strRef>
          </c:cat>
          <c:val>
            <c:numRef>
              <c:f>'Situaciones Adtvas-Bajas enf.'!$L$8:$L$24</c:f>
              <c:numCache>
                <c:formatCode>0%</c:formatCode>
                <c:ptCount val="17"/>
                <c:pt idx="0">
                  <c:v>0.50810810810810814</c:v>
                </c:pt>
                <c:pt idx="1">
                  <c:v>2.5263157894736842E-2</c:v>
                </c:pt>
                <c:pt idx="2">
                  <c:v>0.2</c:v>
                </c:pt>
                <c:pt idx="3">
                  <c:v>0.49019607843137253</c:v>
                </c:pt>
                <c:pt idx="4">
                  <c:v>5.6000000000000001E-2</c:v>
                </c:pt>
                <c:pt idx="5">
                  <c:v>0.93103448275862066</c:v>
                </c:pt>
                <c:pt idx="6">
                  <c:v>0.25287356321839083</c:v>
                </c:pt>
                <c:pt idx="7">
                  <c:v>1.0763358778625953</c:v>
                </c:pt>
                <c:pt idx="8">
                  <c:v>9.7323600973236012E-3</c:v>
                </c:pt>
                <c:pt idx="9">
                  <c:v>0.20071684587813621</c:v>
                </c:pt>
                <c:pt idx="10">
                  <c:v>0.18965517241379309</c:v>
                </c:pt>
                <c:pt idx="11">
                  <c:v>0.23648648648648649</c:v>
                </c:pt>
                <c:pt idx="12">
                  <c:v>0.16666666666666666</c:v>
                </c:pt>
                <c:pt idx="13">
                  <c:v>0.21428571428571427</c:v>
                </c:pt>
                <c:pt idx="14">
                  <c:v>0.23885350318471338</c:v>
                </c:pt>
                <c:pt idx="15">
                  <c:v>6.1538461538461542E-2</c:v>
                </c:pt>
                <c:pt idx="16">
                  <c:v>0.59090909090909094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E6-423D-BDD3-4A5E8902C9BC}"/>
            </c:ext>
          </c:extLst>
        </c:ser>
        <c:dLbls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ln>
      <a:noFill/>
    </a:ln>
  </c:sp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400" b="0" i="0" u="none" strike="noStrike" baseline="0">
                <a:effectLst/>
              </a:rPr>
              <a:t>Distribución por sexo. Excendencias / licencias en materia de conciliación</a:t>
            </a:r>
            <a:endParaRPr lang="es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'Excedencias-Licencias'!$C$5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'Excedencias-Licencias'!$B$6:$B$14</c:f>
              <c:strCache>
                <c:ptCount val="9"/>
                <c:pt idx="0">
                  <c:v>Cuidado Familiar(hasta2ºgrado)</c:v>
                </c:pt>
                <c:pt idx="1">
                  <c:v>Cuidado fam. enf. grave</c:v>
                </c:pt>
                <c:pt idx="2">
                  <c:v>Cuidado hijo(1er y 2º año)</c:v>
                </c:pt>
                <c:pt idx="3">
                  <c:v>Embarazo de riesgo</c:v>
                </c:pt>
                <c:pt idx="4">
                  <c:v>Lactancia hijo &lt; 12 meses</c:v>
                </c:pt>
                <c:pt idx="5">
                  <c:v>Maternidad</c:v>
                </c:pt>
                <c:pt idx="6">
                  <c:v>Matrimonio</c:v>
                </c:pt>
                <c:pt idx="7">
                  <c:v>Paternidad Informativo</c:v>
                </c:pt>
                <c:pt idx="8">
                  <c:v>Red. Jornada Enf Gr. Fami</c:v>
                </c:pt>
              </c:strCache>
            </c:strRef>
          </c:cat>
          <c:val>
            <c:numRef>
              <c:f>'Excedencias-Licencias'!$C$6:$C$14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18</c:v>
                </c:pt>
                <c:pt idx="5">
                  <c:v>0</c:v>
                </c:pt>
                <c:pt idx="6">
                  <c:v>6</c:v>
                </c:pt>
                <c:pt idx="7">
                  <c:v>38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1D-4853-9B00-51747F98052A}"/>
            </c:ext>
          </c:extLst>
        </c:ser>
        <c:ser>
          <c:idx val="1"/>
          <c:order val="1"/>
          <c:tx>
            <c:strRef>
              <c:f>'Excedencias-Licencias'!$D$5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'Excedencias-Licencias'!$B$6:$B$14</c:f>
              <c:strCache>
                <c:ptCount val="9"/>
                <c:pt idx="0">
                  <c:v>Cuidado Familiar(hasta2ºgrado)</c:v>
                </c:pt>
                <c:pt idx="1">
                  <c:v>Cuidado fam. enf. grave</c:v>
                </c:pt>
                <c:pt idx="2">
                  <c:v>Cuidado hijo(1er y 2º año)</c:v>
                </c:pt>
                <c:pt idx="3">
                  <c:v>Embarazo de riesgo</c:v>
                </c:pt>
                <c:pt idx="4">
                  <c:v>Lactancia hijo &lt; 12 meses</c:v>
                </c:pt>
                <c:pt idx="5">
                  <c:v>Maternidad</c:v>
                </c:pt>
                <c:pt idx="6">
                  <c:v>Matrimonio</c:v>
                </c:pt>
                <c:pt idx="7">
                  <c:v>Paternidad Informativo</c:v>
                </c:pt>
                <c:pt idx="8">
                  <c:v>Red. Jornada Enf Gr. Fami</c:v>
                </c:pt>
              </c:strCache>
            </c:strRef>
          </c:cat>
          <c:val>
            <c:numRef>
              <c:f>'Excedencias-Licencias'!$D$6:$D$14</c:f>
              <c:numCache>
                <c:formatCode>General</c:formatCode>
                <c:ptCount val="9"/>
                <c:pt idx="0">
                  <c:v>2</c:v>
                </c:pt>
                <c:pt idx="1">
                  <c:v>1</c:v>
                </c:pt>
                <c:pt idx="2">
                  <c:v>17</c:v>
                </c:pt>
                <c:pt idx="3">
                  <c:v>49</c:v>
                </c:pt>
                <c:pt idx="4">
                  <c:v>54</c:v>
                </c:pt>
                <c:pt idx="5">
                  <c:v>81</c:v>
                </c:pt>
                <c:pt idx="6">
                  <c:v>29</c:v>
                </c:pt>
                <c:pt idx="7">
                  <c:v>2</c:v>
                </c:pt>
                <c:pt idx="8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1D-4853-9B00-51747F9805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13818432"/>
        <c:axId val="1813827168"/>
      </c:barChart>
      <c:catAx>
        <c:axId val="1813818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813827168"/>
        <c:crosses val="autoZero"/>
        <c:auto val="1"/>
        <c:lblAlgn val="ctr"/>
        <c:lblOffset val="100"/>
        <c:noMultiLvlLbl val="0"/>
      </c:catAx>
      <c:valAx>
        <c:axId val="181382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813818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 sz="1400" b="0" i="0" baseline="0">
                <a:solidFill>
                  <a:sysClr val="windowText" lastClr="000000"/>
                </a:solidFill>
              </a:rPr>
              <a:t>Presidencia de los Tribunales calificadores 2021-2019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'Tribunales calificadores'!$P$7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'Tribunales calificadores'!$Q$5:$V$6</c:f>
              <c:multiLvlStrCache>
                <c:ptCount val="6"/>
                <c:lvl>
                  <c:pt idx="0">
                    <c:v>Total </c:v>
                  </c:pt>
                  <c:pt idx="1">
                    <c:v>Fiscal</c:v>
                  </c:pt>
                  <c:pt idx="2">
                    <c:v>Total</c:v>
                  </c:pt>
                  <c:pt idx="3">
                    <c:v>Fiscal</c:v>
                  </c:pt>
                  <c:pt idx="4">
                    <c:v>Total</c:v>
                  </c:pt>
                  <c:pt idx="5">
                    <c:v>Fiscal</c:v>
                  </c:pt>
                </c:lvl>
                <c:lvl>
                  <c:pt idx="0">
                    <c:v>2021</c:v>
                  </c:pt>
                  <c:pt idx="2">
                    <c:v>2020</c:v>
                  </c:pt>
                  <c:pt idx="4">
                    <c:v>2019</c:v>
                  </c:pt>
                </c:lvl>
              </c:multiLvlStrCache>
            </c:multiLvlStrRef>
          </c:cat>
          <c:val>
            <c:numRef>
              <c:f>'Tribunales calificadores'!$Q$7:$V$7</c:f>
              <c:numCache>
                <c:formatCode>General</c:formatCode>
                <c:ptCount val="6"/>
                <c:pt idx="0">
                  <c:v>4</c:v>
                </c:pt>
                <c:pt idx="1">
                  <c:v>2</c:v>
                </c:pt>
                <c:pt idx="2" formatCode="#,##0">
                  <c:v>3</c:v>
                </c:pt>
                <c:pt idx="3" formatCode="#,##0">
                  <c:v>3</c:v>
                </c:pt>
                <c:pt idx="4" formatCode="#,##0">
                  <c:v>3</c:v>
                </c:pt>
                <c:pt idx="5" formatCode="#,##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5C-45BB-BD5A-D578F6A995C0}"/>
            </c:ext>
          </c:extLst>
        </c:ser>
        <c:ser>
          <c:idx val="1"/>
          <c:order val="1"/>
          <c:tx>
            <c:strRef>
              <c:f>'Tribunales calificadores'!$P$8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'Tribunales calificadores'!$Q$5:$V$6</c:f>
              <c:multiLvlStrCache>
                <c:ptCount val="6"/>
                <c:lvl>
                  <c:pt idx="0">
                    <c:v>Total </c:v>
                  </c:pt>
                  <c:pt idx="1">
                    <c:v>Fiscal</c:v>
                  </c:pt>
                  <c:pt idx="2">
                    <c:v>Total</c:v>
                  </c:pt>
                  <c:pt idx="3">
                    <c:v>Fiscal</c:v>
                  </c:pt>
                  <c:pt idx="4">
                    <c:v>Total</c:v>
                  </c:pt>
                  <c:pt idx="5">
                    <c:v>Fiscal</c:v>
                  </c:pt>
                </c:lvl>
                <c:lvl>
                  <c:pt idx="0">
                    <c:v>2021</c:v>
                  </c:pt>
                  <c:pt idx="2">
                    <c:v>2020</c:v>
                  </c:pt>
                  <c:pt idx="4">
                    <c:v>2019</c:v>
                  </c:pt>
                </c:lvl>
              </c:multiLvlStrCache>
            </c:multiLvlStrRef>
          </c:cat>
          <c:val>
            <c:numRef>
              <c:f>'Tribunales calificadores'!$Q$8:$V$8</c:f>
              <c:numCache>
                <c:formatCode>General</c:formatCode>
                <c:ptCount val="6"/>
                <c:pt idx="0">
                  <c:v>3</c:v>
                </c:pt>
                <c:pt idx="1">
                  <c:v>2</c:v>
                </c:pt>
                <c:pt idx="2" formatCode="#,##0">
                  <c:v>3</c:v>
                </c:pt>
                <c:pt idx="3" formatCode="#,##0">
                  <c:v>3</c:v>
                </c:pt>
                <c:pt idx="4" formatCode="#,##0">
                  <c:v>3</c:v>
                </c:pt>
                <c:pt idx="5" formatCode="#,##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85C-45BB-BD5A-D578F6A995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66594800"/>
        <c:axId val="1559504368"/>
      </c:barChart>
      <c:catAx>
        <c:axId val="1566594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59504368"/>
        <c:crosses val="autoZero"/>
        <c:auto val="1"/>
        <c:lblAlgn val="ctr"/>
        <c:lblOffset val="100"/>
        <c:noMultiLvlLbl val="0"/>
      </c:catAx>
      <c:valAx>
        <c:axId val="1559504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665948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 sz="1400" b="0" i="0" u="none" strike="noStrike" baseline="0">
                <a:solidFill>
                  <a:sysClr val="windowText" lastClr="000000"/>
                </a:solidFill>
                <a:effectLst/>
              </a:rPr>
              <a:t>Composición de los Tribunales calificadores (sólo Fiscales): Años 2021-2019</a:t>
            </a:r>
            <a:endParaRPr lang="es-ES" sz="1400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Hombres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3"/>
              <c:pt idx="0">
                <c:v>2021</c:v>
              </c:pt>
              <c:pt idx="1">
                <c:v>2020</c:v>
              </c:pt>
              <c:pt idx="2">
                <c:v>2019</c:v>
              </c:pt>
            </c:numLit>
          </c:cat>
          <c:val>
            <c:numRef>
              <c:f>('Tribunales calificadores'!$C$25,'Tribunales calificadores'!$G$24,'Tribunales calificadores'!$L$24)</c:f>
              <c:numCache>
                <c:formatCode>#,##0</c:formatCode>
                <c:ptCount val="3"/>
                <c:pt idx="0">
                  <c:v>6</c:v>
                </c:pt>
                <c:pt idx="1">
                  <c:v>8</c:v>
                </c:pt>
                <c:pt idx="2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172-4AA8-9D4A-A20A6CDF86F5}"/>
            </c:ext>
          </c:extLst>
        </c:ser>
        <c:ser>
          <c:idx val="1"/>
          <c:order val="1"/>
          <c:tx>
            <c:v>Mujeres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3"/>
              <c:pt idx="0">
                <c:v>2021</c:v>
              </c:pt>
              <c:pt idx="1">
                <c:v>2020</c:v>
              </c:pt>
              <c:pt idx="2">
                <c:v>2019</c:v>
              </c:pt>
            </c:numLit>
          </c:cat>
          <c:val>
            <c:numRef>
              <c:f>('Tribunales calificadores'!$D$25,'Tribunales calificadores'!$I$24,'Tribunales calificadores'!$M$24)</c:f>
              <c:numCache>
                <c:formatCode>#,##0</c:formatCode>
                <c:ptCount val="3"/>
                <c:pt idx="0">
                  <c:v>12</c:v>
                </c:pt>
                <c:pt idx="1">
                  <c:v>8</c:v>
                </c:pt>
                <c:pt idx="2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172-4AA8-9D4A-A20A6CDF86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89789872"/>
        <c:axId val="1813840480"/>
      </c:barChart>
      <c:catAx>
        <c:axId val="1689789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813840480"/>
        <c:crosses val="autoZero"/>
        <c:auto val="1"/>
        <c:lblAlgn val="ctr"/>
        <c:lblOffset val="100"/>
        <c:noMultiLvlLbl val="0"/>
      </c:catAx>
      <c:valAx>
        <c:axId val="1813840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89789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0" normalizeH="0" baseline="0">
                <a:solidFill>
                  <a:sysClr val="windowText" lastClr="000000"/>
                </a:solidFill>
                <a:latin typeface="+mn-lt"/>
                <a:ea typeface="+mj-ea"/>
                <a:cs typeface="+mj-cs"/>
              </a:defRPr>
            </a:pPr>
            <a:r>
              <a:rPr lang="es-ES" sz="1400" b="0" i="0" baseline="0">
                <a:effectLst/>
              </a:rPr>
              <a:t>Composición de los Tribunales calificadores: Año 2019</a:t>
            </a:r>
            <a:endParaRPr lang="es-ES" sz="1400" b="0">
              <a:effectLst/>
            </a:endParaRPr>
          </a:p>
        </c:rich>
      </c:tx>
      <c:layout>
        <c:manualLayout>
          <c:xMode val="edge"/>
          <c:yMode val="edge"/>
          <c:x val="0.20603791771686109"/>
          <c:y val="4.57561198810340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0" normalizeH="0" baseline="0">
              <a:solidFill>
                <a:sysClr val="windowText" lastClr="000000"/>
              </a:solidFill>
              <a:latin typeface="+mn-lt"/>
              <a:ea typeface="+mj-ea"/>
              <a:cs typeface="+mj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'Tribunales calificadores'!$L$6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'Tribunales calificadores'!$K$7:$K$12</c:f>
              <c:strCache>
                <c:ptCount val="6"/>
                <c:pt idx="0">
                  <c:v>Tribunal 1</c:v>
                </c:pt>
                <c:pt idx="1">
                  <c:v>Tribunal 2</c:v>
                </c:pt>
                <c:pt idx="2">
                  <c:v>Tribunal 3</c:v>
                </c:pt>
                <c:pt idx="3">
                  <c:v>Tribunal 4</c:v>
                </c:pt>
                <c:pt idx="4">
                  <c:v>Tribunal 5</c:v>
                </c:pt>
                <c:pt idx="5">
                  <c:v>Tribunal 6</c:v>
                </c:pt>
              </c:strCache>
            </c:strRef>
          </c:cat>
          <c:val>
            <c:numRef>
              <c:f>'Tribunales calificadores'!$L$7:$L$12</c:f>
              <c:numCache>
                <c:formatCode>#,##0</c:formatCode>
                <c:ptCount val="6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3</c:v>
                </c:pt>
                <c:pt idx="5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9B-4D18-9D8E-D6D73C5BD2A7}"/>
            </c:ext>
          </c:extLst>
        </c:ser>
        <c:ser>
          <c:idx val="1"/>
          <c:order val="1"/>
          <c:tx>
            <c:strRef>
              <c:f>'Tribunales calificadores'!$M$6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'Tribunales calificadores'!$K$7:$K$12</c:f>
              <c:strCache>
                <c:ptCount val="6"/>
                <c:pt idx="0">
                  <c:v>Tribunal 1</c:v>
                </c:pt>
                <c:pt idx="1">
                  <c:v>Tribunal 2</c:v>
                </c:pt>
                <c:pt idx="2">
                  <c:v>Tribunal 3</c:v>
                </c:pt>
                <c:pt idx="3">
                  <c:v>Tribunal 4</c:v>
                </c:pt>
                <c:pt idx="4">
                  <c:v>Tribunal 5</c:v>
                </c:pt>
                <c:pt idx="5">
                  <c:v>Tribunal 6</c:v>
                </c:pt>
              </c:strCache>
            </c:strRef>
          </c:cat>
          <c:val>
            <c:numRef>
              <c:f>'Tribunales calificadores'!$M$7:$M$12</c:f>
              <c:numCache>
                <c:formatCode>#,##0</c:formatCode>
                <c:ptCount val="6"/>
                <c:pt idx="0">
                  <c:v>6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6</c:v>
                </c:pt>
                <c:pt idx="5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9B-4D18-9D8E-D6D73C5BD2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7"/>
        <c:overlap val="-43"/>
        <c:axId val="871504671"/>
        <c:axId val="874034319"/>
      </c:barChart>
      <c:catAx>
        <c:axId val="871504671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874034319"/>
        <c:crosses val="autoZero"/>
        <c:auto val="1"/>
        <c:lblAlgn val="ctr"/>
        <c:lblOffset val="100"/>
        <c:noMultiLvlLbl val="0"/>
      </c:catAx>
      <c:valAx>
        <c:axId val="8740343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8715046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0" normalizeH="0" baseline="0">
                <a:solidFill>
                  <a:sysClr val="windowText" lastClr="000000"/>
                </a:solidFill>
                <a:latin typeface="+mn-lt"/>
                <a:ea typeface="+mj-ea"/>
                <a:cs typeface="+mj-cs"/>
              </a:defRPr>
            </a:pPr>
            <a:r>
              <a:rPr lang="es-ES" sz="1400" b="0" i="0" baseline="0">
                <a:effectLst/>
              </a:rPr>
              <a:t>Composición de los Tribunales calificadores: Año 2020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0" normalizeH="0" baseline="0">
              <a:solidFill>
                <a:sysClr val="windowText" lastClr="000000"/>
              </a:solidFill>
              <a:latin typeface="+mn-lt"/>
              <a:ea typeface="+mj-ea"/>
              <a:cs typeface="+mj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'Tribunales calificadores'!$G$6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'Tribunales calificadores'!$F$7:$F$12</c:f>
              <c:strCache>
                <c:ptCount val="6"/>
                <c:pt idx="0">
                  <c:v>Tribunal 1</c:v>
                </c:pt>
                <c:pt idx="1">
                  <c:v>Tribunal 2</c:v>
                </c:pt>
                <c:pt idx="2">
                  <c:v>Tribunal 3</c:v>
                </c:pt>
                <c:pt idx="3">
                  <c:v>Tribunal 4</c:v>
                </c:pt>
                <c:pt idx="4">
                  <c:v>Tribunal 5</c:v>
                </c:pt>
                <c:pt idx="5">
                  <c:v>Tribunal 6</c:v>
                </c:pt>
              </c:strCache>
            </c:strRef>
          </c:cat>
          <c:val>
            <c:numRef>
              <c:f>'Tribunales calificadores'!$G$7:$G$12</c:f>
              <c:numCache>
                <c:formatCode>#,##0</c:formatCode>
                <c:ptCount val="6"/>
                <c:pt idx="0">
                  <c:v>4</c:v>
                </c:pt>
                <c:pt idx="1">
                  <c:v>5</c:v>
                </c:pt>
                <c:pt idx="2">
                  <c:v>4</c:v>
                </c:pt>
                <c:pt idx="3">
                  <c:v>3</c:v>
                </c:pt>
                <c:pt idx="4">
                  <c:v>3</c:v>
                </c:pt>
                <c:pt idx="5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528-47A2-8ECD-5C1D82EC1D1E}"/>
            </c:ext>
          </c:extLst>
        </c:ser>
        <c:ser>
          <c:idx val="1"/>
          <c:order val="1"/>
          <c:tx>
            <c:strRef>
              <c:f>'Tribunales calificadores'!$H$6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'Tribunales calificadores'!$F$7:$F$12</c:f>
              <c:strCache>
                <c:ptCount val="6"/>
                <c:pt idx="0">
                  <c:v>Tribunal 1</c:v>
                </c:pt>
                <c:pt idx="1">
                  <c:v>Tribunal 2</c:v>
                </c:pt>
                <c:pt idx="2">
                  <c:v>Tribunal 3</c:v>
                </c:pt>
                <c:pt idx="3">
                  <c:v>Tribunal 4</c:v>
                </c:pt>
                <c:pt idx="4">
                  <c:v>Tribunal 5</c:v>
                </c:pt>
                <c:pt idx="5">
                  <c:v>Tribunal 6</c:v>
                </c:pt>
              </c:strCache>
            </c:strRef>
          </c:cat>
          <c:val>
            <c:numRef>
              <c:f>'Tribunales calificadores'!$H$7:$H$12</c:f>
              <c:numCache>
                <c:formatCode>#,##0</c:formatCode>
                <c:ptCount val="6"/>
                <c:pt idx="0">
                  <c:v>7</c:v>
                </c:pt>
                <c:pt idx="1">
                  <c:v>5</c:v>
                </c:pt>
                <c:pt idx="2">
                  <c:v>5</c:v>
                </c:pt>
                <c:pt idx="3">
                  <c:v>7</c:v>
                </c:pt>
                <c:pt idx="4">
                  <c:v>6</c:v>
                </c:pt>
                <c:pt idx="5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528-47A2-8ECD-5C1D82EC1D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7"/>
        <c:overlap val="-43"/>
        <c:axId val="871504671"/>
        <c:axId val="874034319"/>
      </c:barChart>
      <c:catAx>
        <c:axId val="871504671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874034319"/>
        <c:crosses val="autoZero"/>
        <c:auto val="1"/>
        <c:lblAlgn val="ctr"/>
        <c:lblOffset val="100"/>
        <c:noMultiLvlLbl val="0"/>
      </c:catAx>
      <c:valAx>
        <c:axId val="8740343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8715046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 sz="1400" b="0" i="0" u="none" strike="noStrike" baseline="0">
                <a:solidFill>
                  <a:sysClr val="windowText" lastClr="000000"/>
                </a:solidFill>
                <a:effectLst/>
              </a:rPr>
              <a:t>Composición de los Tribunales calificadores: Años 2021-2019</a:t>
            </a:r>
            <a:endParaRPr lang="es-ES" sz="1400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Hombres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3"/>
              <c:pt idx="0">
                <c:v>2021</c:v>
              </c:pt>
              <c:pt idx="1">
                <c:v>2020</c:v>
              </c:pt>
              <c:pt idx="2">
                <c:v>2019</c:v>
              </c:pt>
            </c:numLit>
          </c:cat>
          <c:val>
            <c:numRef>
              <c:f>('Tribunales calificadores'!$C$14,'Tribunales calificadores'!$G$13,'Tribunales calificadores'!$L$13)</c:f>
              <c:numCache>
                <c:formatCode>#,##0</c:formatCode>
                <c:ptCount val="3"/>
                <c:pt idx="0">
                  <c:v>20</c:v>
                </c:pt>
                <c:pt idx="1">
                  <c:v>23</c:v>
                </c:pt>
                <c:pt idx="2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114-43E2-BEEF-5DA7E641BD48}"/>
            </c:ext>
          </c:extLst>
        </c:ser>
        <c:ser>
          <c:idx val="1"/>
          <c:order val="1"/>
          <c:tx>
            <c:v>Mujeres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3"/>
              <c:pt idx="0">
                <c:v>2021</c:v>
              </c:pt>
              <c:pt idx="1">
                <c:v>2020</c:v>
              </c:pt>
              <c:pt idx="2">
                <c:v>2019</c:v>
              </c:pt>
            </c:numLit>
          </c:cat>
          <c:val>
            <c:numRef>
              <c:f>('Tribunales calificadores'!$D$14,'Tribunales calificadores'!$I$13,'Tribunales calificadores'!$M$13)</c:f>
              <c:numCache>
                <c:formatCode>#,##0</c:formatCode>
                <c:ptCount val="3"/>
                <c:pt idx="0">
                  <c:v>42</c:v>
                </c:pt>
                <c:pt idx="1">
                  <c:v>35</c:v>
                </c:pt>
                <c:pt idx="2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114-43E2-BEEF-5DA7E641BD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89789872"/>
        <c:axId val="1813840480"/>
      </c:barChart>
      <c:catAx>
        <c:axId val="1689789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813840480"/>
        <c:crosses val="autoZero"/>
        <c:auto val="1"/>
        <c:lblAlgn val="ctr"/>
        <c:lblOffset val="100"/>
        <c:noMultiLvlLbl val="0"/>
      </c:catAx>
      <c:valAx>
        <c:axId val="1813840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89789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0" normalizeH="0" baseline="0">
                <a:solidFill>
                  <a:sysClr val="windowText" lastClr="000000"/>
                </a:solidFill>
                <a:latin typeface="+mn-lt"/>
                <a:ea typeface="+mj-ea"/>
                <a:cs typeface="+mj-cs"/>
              </a:defRPr>
            </a:pPr>
            <a:r>
              <a:rPr lang="es-ES" sz="1400" b="0" i="0" baseline="0">
                <a:effectLst/>
              </a:rPr>
              <a:t>Composición de los Tribunales calificadores: Año 2021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0" normalizeH="0" baseline="0">
              <a:solidFill>
                <a:sysClr val="windowText" lastClr="000000"/>
              </a:solidFill>
              <a:latin typeface="+mn-lt"/>
              <a:ea typeface="+mj-ea"/>
              <a:cs typeface="+mj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'Tribunales calificadores'!$C$6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'Tribunales calificadores'!$B$7:$B$13</c:f>
              <c:strCache>
                <c:ptCount val="7"/>
                <c:pt idx="0">
                  <c:v>Tribunal 1</c:v>
                </c:pt>
                <c:pt idx="1">
                  <c:v>Tribunal 2</c:v>
                </c:pt>
                <c:pt idx="2">
                  <c:v>Tribunal 3</c:v>
                </c:pt>
                <c:pt idx="3">
                  <c:v>Tribunal 4</c:v>
                </c:pt>
                <c:pt idx="4">
                  <c:v>Tribunal 5</c:v>
                </c:pt>
                <c:pt idx="5">
                  <c:v>Tribunal 6</c:v>
                </c:pt>
                <c:pt idx="6">
                  <c:v>Tribunal Suplente</c:v>
                </c:pt>
              </c:strCache>
            </c:strRef>
          </c:cat>
          <c:val>
            <c:numRef>
              <c:f>'Tribunales calificadores'!$C$7:$C$13</c:f>
              <c:numCache>
                <c:formatCode>#,##0</c:formatCode>
                <c:ptCount val="7"/>
                <c:pt idx="0">
                  <c:v>3</c:v>
                </c:pt>
                <c:pt idx="1">
                  <c:v>4</c:v>
                </c:pt>
                <c:pt idx="2">
                  <c:v>4</c:v>
                </c:pt>
                <c:pt idx="3">
                  <c:v>3</c:v>
                </c:pt>
                <c:pt idx="4">
                  <c:v>3</c:v>
                </c:pt>
                <c:pt idx="5">
                  <c:v>1</c:v>
                </c:pt>
                <c:pt idx="6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6B-4BAF-95F9-BDAF1A560686}"/>
            </c:ext>
          </c:extLst>
        </c:ser>
        <c:ser>
          <c:idx val="1"/>
          <c:order val="1"/>
          <c:tx>
            <c:strRef>
              <c:f>'Tribunales calificadores'!$D$6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'Tribunales calificadores'!$B$7:$B$13</c:f>
              <c:strCache>
                <c:ptCount val="7"/>
                <c:pt idx="0">
                  <c:v>Tribunal 1</c:v>
                </c:pt>
                <c:pt idx="1">
                  <c:v>Tribunal 2</c:v>
                </c:pt>
                <c:pt idx="2">
                  <c:v>Tribunal 3</c:v>
                </c:pt>
                <c:pt idx="3">
                  <c:v>Tribunal 4</c:v>
                </c:pt>
                <c:pt idx="4">
                  <c:v>Tribunal 5</c:v>
                </c:pt>
                <c:pt idx="5">
                  <c:v>Tribunal 6</c:v>
                </c:pt>
                <c:pt idx="6">
                  <c:v>Tribunal Suplente</c:v>
                </c:pt>
              </c:strCache>
            </c:strRef>
          </c:cat>
          <c:val>
            <c:numRef>
              <c:f>'Tribunales calificadores'!$D$7:$D$13</c:f>
              <c:numCache>
                <c:formatCode>#,##0</c:formatCode>
                <c:ptCount val="7"/>
                <c:pt idx="0">
                  <c:v>6</c:v>
                </c:pt>
                <c:pt idx="1">
                  <c:v>5</c:v>
                </c:pt>
                <c:pt idx="2">
                  <c:v>5</c:v>
                </c:pt>
                <c:pt idx="3">
                  <c:v>6</c:v>
                </c:pt>
                <c:pt idx="4">
                  <c:v>6</c:v>
                </c:pt>
                <c:pt idx="5">
                  <c:v>7</c:v>
                </c:pt>
                <c:pt idx="6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6B-4BAF-95F9-BDAF1A5606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7"/>
        <c:overlap val="-43"/>
        <c:axId val="871504671"/>
        <c:axId val="874034319"/>
      </c:barChart>
      <c:catAx>
        <c:axId val="871504671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874034319"/>
        <c:crosses val="autoZero"/>
        <c:auto val="1"/>
        <c:lblAlgn val="ctr"/>
        <c:lblOffset val="100"/>
        <c:noMultiLvlLbl val="0"/>
      </c:catAx>
      <c:valAx>
        <c:axId val="8740343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8715046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s-ES" sz="1600"/>
              <a:t>Fiscales</a:t>
            </a:r>
            <a:r>
              <a:rPr lang="es-ES" sz="1600" baseline="0"/>
              <a:t> de Sala </a:t>
            </a:r>
            <a:r>
              <a:rPr lang="es-ES" sz="1600"/>
              <a:t>de la Fiscalía del Tribunal Supremo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33295903862294479"/>
          <c:y val="0.31300486711005787"/>
          <c:w val="0.39096574342255275"/>
          <c:h val="0.68450636631586104"/>
        </c:manualLayout>
      </c:layout>
      <c:pieChart>
        <c:varyColors val="1"/>
        <c:ser>
          <c:idx val="0"/>
          <c:order val="0"/>
          <c:tx>
            <c:strRef>
              <c:f>'Distribución por sexo en OOCC '!$H$2</c:f>
              <c:strCache>
                <c:ptCount val="1"/>
                <c:pt idx="0">
                  <c:v>Fiscales de Sala de la Fiscalía del Tribunal Supremo</c:v>
                </c:pt>
              </c:strCache>
            </c:strRef>
          </c:tx>
          <c:spPr>
            <a:solidFill>
              <a:schemeClr val="accent1"/>
            </a:solidFill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0" h="0"/>
            </a:sp3d>
          </c:spPr>
          <c:dPt>
            <c:idx val="0"/>
            <c:bubble3D val="0"/>
            <c:spPr>
              <a:solidFill>
                <a:schemeClr val="accent2"/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1-34F2-4E00-A453-179B862115A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'Distribución por sexo en OOCC '!$I$2:$J$2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'Distribución por sexo en OOCC '!$I$3:$J$3</c:f>
              <c:numCache>
                <c:formatCode>General</c:formatCode>
                <c:ptCount val="2"/>
                <c:pt idx="0">
                  <c:v>11</c:v>
                </c:pt>
                <c:pt idx="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4F2-4E00-A453-179B862115AC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s-ES" sz="1600"/>
              <a:t>Fiscales de Sala de la Audiencia Nacional,</a:t>
            </a:r>
          </a:p>
          <a:p>
            <a:pPr>
              <a:defRPr sz="1600"/>
            </a:pPr>
            <a:r>
              <a:rPr lang="es-ES" sz="1600"/>
              <a:t> Fiscalías Especiales  y ante Órganos Constitucionales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'Distribución por sexo en OOCC '!$M$2</c:f>
              <c:strCache>
                <c:ptCount val="1"/>
                <c:pt idx="0">
                  <c:v>Fiscales de Sala de la Audiencia Nacional, Fiscalías Especiales  y ante Órganos Constitucionales</c:v>
                </c:pt>
              </c:strCache>
            </c:strRef>
          </c:tx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0" h="0"/>
            </a:sp3d>
          </c:spPr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1-F936-4E74-BD54-FFD9F2ECC96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'Distribución por sexo en OOCC '!$N$2:$O$2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'Distribución por sexo en OOCC '!$N$3:$O$3</c:f>
              <c:numCache>
                <c:formatCode>General</c:formatCode>
                <c:ptCount val="2"/>
                <c:pt idx="0">
                  <c:v>5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936-4E74-BD54-FFD9F2ECC96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84494848"/>
        <c:axId val="86764352"/>
      </c:barChart>
      <c:catAx>
        <c:axId val="84494848"/>
        <c:scaling>
          <c:orientation val="minMax"/>
        </c:scaling>
        <c:delete val="1"/>
        <c:axPos val="b"/>
        <c:numFmt formatCode="General" sourceLinked="0"/>
        <c:majorTickMark val="out"/>
        <c:minorTickMark val="none"/>
        <c:tickLblPos val="nextTo"/>
        <c:crossAx val="86764352"/>
        <c:crosses val="autoZero"/>
        <c:auto val="1"/>
        <c:lblAlgn val="ctr"/>
        <c:lblOffset val="100"/>
        <c:noMultiLvlLbl val="0"/>
      </c:catAx>
      <c:valAx>
        <c:axId val="8676435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449484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s-ES" sz="1600"/>
              <a:t>Fiscales de Sala de la Audiencia Nacional, Fiscalías Especiales  y ante Órganos Constitucionales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9907108486439193"/>
          <c:y val="0.32230121970047859"/>
          <c:w val="0.36497836419096263"/>
          <c:h val="0.67520997375328085"/>
        </c:manualLayout>
      </c:layout>
      <c:pieChart>
        <c:varyColors val="1"/>
        <c:ser>
          <c:idx val="0"/>
          <c:order val="0"/>
          <c:tx>
            <c:strRef>
              <c:f>'Distribución por sexo en OOCC '!$M$2</c:f>
              <c:strCache>
                <c:ptCount val="1"/>
                <c:pt idx="0">
                  <c:v>Fiscales de Sala de la Audiencia Nacional, Fiscalías Especiales  y ante Órganos Constitucionales</c:v>
                </c:pt>
              </c:strCache>
            </c:strRef>
          </c:tx>
          <c:spPr>
            <a:solidFill>
              <a:schemeClr val="accent2"/>
            </a:solidFill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0" h="0"/>
            </a:sp3d>
          </c:spPr>
          <c:dPt>
            <c:idx val="1"/>
            <c:bubble3D val="0"/>
            <c:spPr>
              <a:solidFill>
                <a:schemeClr val="accent1"/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1-C9DB-4904-8861-8BDEE563CA6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'Distribución por sexo en OOCC '!$N$2:$O$2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'Distribución por sexo en OOCC '!$N$3:$O$3</c:f>
              <c:numCache>
                <c:formatCode>General</c:formatCode>
                <c:ptCount val="2"/>
                <c:pt idx="0">
                  <c:v>5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9DB-4904-8861-8BDEE563CA60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overlay val="0"/>
      <c:txPr>
        <a:bodyPr/>
        <a:lstStyle/>
        <a:p>
          <a:pPr>
            <a:defRPr sz="1600"/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7.4766185476815392E-2"/>
          <c:y val="0.29653944298629337"/>
          <c:w val="0.89745603674540686"/>
          <c:h val="0.58748067949839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'Dist. por sexo F. Territoriales'!$B$2</c:f>
              <c:strCache>
                <c:ptCount val="1"/>
                <c:pt idx="0">
                  <c:v>Fiscales Superiores de Comunidad Autónoma</c:v>
                </c:pt>
              </c:strCache>
            </c:strRef>
          </c:tx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0" h="0"/>
            </a:sp3d>
          </c:spPr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1-C101-44D1-A80B-0CDC4142A60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'Dist. por sexo F. Territoriales'!$C$2:$D$2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'Dist. por sexo F. Territoriales'!$C$3:$D$3</c:f>
              <c:numCache>
                <c:formatCode>General</c:formatCode>
                <c:ptCount val="2"/>
                <c:pt idx="0">
                  <c:v>10</c:v>
                </c:pt>
                <c:pt idx="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101-44D1-A80B-0CDC4142A60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100"/>
        <c:axId val="84495872"/>
        <c:axId val="86767232"/>
      </c:barChart>
      <c:valAx>
        <c:axId val="8676723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4495872"/>
        <c:crosses val="autoZero"/>
        <c:crossBetween val="between"/>
      </c:valAx>
      <c:catAx>
        <c:axId val="84495872"/>
        <c:scaling>
          <c:orientation val="minMax"/>
        </c:scaling>
        <c:delete val="1"/>
        <c:axPos val="b"/>
        <c:numFmt formatCode="General" sourceLinked="0"/>
        <c:majorTickMark val="out"/>
        <c:minorTickMark val="none"/>
        <c:tickLblPos val="nextTo"/>
        <c:crossAx val="86767232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overlay val="0"/>
      <c:txPr>
        <a:bodyPr/>
        <a:lstStyle/>
        <a:p>
          <a:pPr>
            <a:defRPr sz="1600"/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33688363954505685"/>
          <c:y val="0.28498250218722659"/>
          <c:w val="0.42763210848643923"/>
          <c:h val="0.67798046077573637"/>
        </c:manualLayout>
      </c:layout>
      <c:pieChart>
        <c:varyColors val="1"/>
        <c:ser>
          <c:idx val="0"/>
          <c:order val="0"/>
          <c:tx>
            <c:strRef>
              <c:f>'Dist. por sexo F. Territoriales'!$B$2</c:f>
              <c:strCache>
                <c:ptCount val="1"/>
                <c:pt idx="0">
                  <c:v>Fiscales Superiores de Comunidad Autónoma</c:v>
                </c:pt>
              </c:strCache>
            </c:strRef>
          </c:tx>
          <c:spPr>
            <a:solidFill>
              <a:schemeClr val="accent2"/>
            </a:solidFill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0" h="0"/>
            </a:sp3d>
          </c:spPr>
          <c:dPt>
            <c:idx val="1"/>
            <c:bubble3D val="0"/>
            <c:spPr>
              <a:solidFill>
                <a:schemeClr val="accent1"/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1-C979-4E6E-912D-B0307A6D75E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'Dist. por sexo F. Territoriales'!$C$2:$D$2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'Dist. por sexo F. Territoriales'!$C$3:$D$3</c:f>
              <c:numCache>
                <c:formatCode>General</c:formatCode>
                <c:ptCount val="2"/>
                <c:pt idx="0">
                  <c:v>10</c:v>
                </c:pt>
                <c:pt idx="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979-4E6E-912D-B0307A6D75ED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overlay val="0"/>
      <c:txPr>
        <a:bodyPr/>
        <a:lstStyle/>
        <a:p>
          <a:pPr>
            <a:defRPr sz="1600"/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224211574939614"/>
          <c:y val="0.30854415256916418"/>
          <c:w val="0.71284711286089242"/>
          <c:h val="0.5632281258960277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'Dist. por sexo F. Territoriales'!$I$2</c:f>
              <c:strCache>
                <c:ptCount val="1"/>
                <c:pt idx="0">
                  <c:v>Fiscales Jefes de las Fiscalías Provinciales</c:v>
                </c:pt>
              </c:strCache>
            </c:strRef>
          </c:tx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0" h="0"/>
            </a:sp3d>
          </c:spPr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1-4E1F-4BE6-BAAC-4E5B4407521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'Dist. por sexo F. Territoriales'!$J$2:$K$2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'Dist. por sexo F. Territoriales'!$J$3:$K$3</c:f>
              <c:numCache>
                <c:formatCode>General</c:formatCode>
                <c:ptCount val="2"/>
                <c:pt idx="0">
                  <c:v>26</c:v>
                </c:pt>
                <c:pt idx="1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1F-4BE6-BAAC-4E5B440752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68146688"/>
        <c:axId val="88097344"/>
      </c:barChart>
      <c:catAx>
        <c:axId val="68146688"/>
        <c:scaling>
          <c:orientation val="minMax"/>
        </c:scaling>
        <c:delete val="1"/>
        <c:axPos val="b"/>
        <c:numFmt formatCode="General" sourceLinked="0"/>
        <c:majorTickMark val="out"/>
        <c:minorTickMark val="none"/>
        <c:tickLblPos val="nextTo"/>
        <c:crossAx val="88097344"/>
        <c:crosses val="autoZero"/>
        <c:auto val="1"/>
        <c:lblAlgn val="ctr"/>
        <c:lblOffset val="100"/>
        <c:noMultiLvlLbl val="0"/>
      </c:catAx>
      <c:valAx>
        <c:axId val="8809734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6814668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8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8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8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3" Type="http://schemas.openxmlformats.org/officeDocument/2006/relationships/chart" Target="../charts/chart9.xml"/><Relationship Id="rId7" Type="http://schemas.openxmlformats.org/officeDocument/2006/relationships/chart" Target="../charts/chart13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chart" Target="../charts/chart10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2.xml"/><Relationship Id="rId3" Type="http://schemas.openxmlformats.org/officeDocument/2006/relationships/chart" Target="../charts/chart17.xml"/><Relationship Id="rId7" Type="http://schemas.openxmlformats.org/officeDocument/2006/relationships/chart" Target="../charts/chart21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6" Type="http://schemas.openxmlformats.org/officeDocument/2006/relationships/chart" Target="../charts/chart20.xml"/><Relationship Id="rId5" Type="http://schemas.openxmlformats.org/officeDocument/2006/relationships/chart" Target="../charts/chart19.xml"/><Relationship Id="rId4" Type="http://schemas.openxmlformats.org/officeDocument/2006/relationships/chart" Target="../charts/chart18.xml"/><Relationship Id="rId9" Type="http://schemas.openxmlformats.org/officeDocument/2006/relationships/chart" Target="../charts/chart23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6.xml"/><Relationship Id="rId2" Type="http://schemas.openxmlformats.org/officeDocument/2006/relationships/chart" Target="../charts/chart25.xml"/><Relationship Id="rId1" Type="http://schemas.openxmlformats.org/officeDocument/2006/relationships/chart" Target="../charts/chart2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4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3</xdr:col>
      <xdr:colOff>704850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53340</xdr:colOff>
      <xdr:row>20</xdr:row>
      <xdr:rowOff>18187</xdr:rowOff>
    </xdr:from>
    <xdr:to>
      <xdr:col>3</xdr:col>
      <xdr:colOff>763905</xdr:colOff>
      <xdr:row>37</xdr:row>
      <xdr:rowOff>95250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47625</xdr:colOff>
      <xdr:row>4</xdr:row>
      <xdr:rowOff>5715</xdr:rowOff>
    </xdr:from>
    <xdr:to>
      <xdr:col>10</xdr:col>
      <xdr:colOff>302895</xdr:colOff>
      <xdr:row>18</xdr:row>
      <xdr:rowOff>127635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7620</xdr:colOff>
      <xdr:row>20</xdr:row>
      <xdr:rowOff>9525</xdr:rowOff>
    </xdr:from>
    <xdr:to>
      <xdr:col>10</xdr:col>
      <xdr:colOff>281940</xdr:colOff>
      <xdr:row>36</xdr:row>
      <xdr:rowOff>81915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28575</xdr:colOff>
      <xdr:row>4</xdr:row>
      <xdr:rowOff>0</xdr:rowOff>
    </xdr:from>
    <xdr:to>
      <xdr:col>16</xdr:col>
      <xdr:colOff>32385</xdr:colOff>
      <xdr:row>20</xdr:row>
      <xdr:rowOff>114300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0</xdr:colOff>
      <xdr:row>22</xdr:row>
      <xdr:rowOff>0</xdr:rowOff>
    </xdr:from>
    <xdr:to>
      <xdr:col>16</xdr:col>
      <xdr:colOff>60960</xdr:colOff>
      <xdr:row>39</xdr:row>
      <xdr:rowOff>0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4</xdr:col>
      <xdr:colOff>640080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19</xdr:row>
      <xdr:rowOff>133350</xdr:rowOff>
    </xdr:from>
    <xdr:to>
      <xdr:col>4</xdr:col>
      <xdr:colOff>358140</xdr:colOff>
      <xdr:row>33</xdr:row>
      <xdr:rowOff>66675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0</xdr:colOff>
      <xdr:row>4</xdr:row>
      <xdr:rowOff>0</xdr:rowOff>
    </xdr:from>
    <xdr:to>
      <xdr:col>11</xdr:col>
      <xdr:colOff>784860</xdr:colOff>
      <xdr:row>18</xdr:row>
      <xdr:rowOff>160020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22860</xdr:colOff>
      <xdr:row>19</xdr:row>
      <xdr:rowOff>140970</xdr:rowOff>
    </xdr:from>
    <xdr:to>
      <xdr:col>12</xdr:col>
      <xdr:colOff>7620</xdr:colOff>
      <xdr:row>33</xdr:row>
      <xdr:rowOff>74295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0</xdr:colOff>
      <xdr:row>4</xdr:row>
      <xdr:rowOff>0</xdr:rowOff>
    </xdr:from>
    <xdr:to>
      <xdr:col>17</xdr:col>
      <xdr:colOff>0</xdr:colOff>
      <xdr:row>19</xdr:row>
      <xdr:rowOff>7620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22860</xdr:colOff>
      <xdr:row>3</xdr:row>
      <xdr:rowOff>114300</xdr:rowOff>
    </xdr:from>
    <xdr:to>
      <xdr:col>21</xdr:col>
      <xdr:colOff>373380</xdr:colOff>
      <xdr:row>18</xdr:row>
      <xdr:rowOff>121920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13</xdr:col>
      <xdr:colOff>57150</xdr:colOff>
      <xdr:row>19</xdr:row>
      <xdr:rowOff>428625</xdr:rowOff>
    </xdr:from>
    <xdr:to>
      <xdr:col>17</xdr:col>
      <xdr:colOff>41910</xdr:colOff>
      <xdr:row>34</xdr:row>
      <xdr:rowOff>171450</xdr:rowOff>
    </xdr:to>
    <xdr:graphicFrame macro="">
      <xdr:nvGraphicFramePr>
        <xdr:cNvPr id="8" name="4 Gráfico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17</xdr:col>
      <xdr:colOff>723900</xdr:colOff>
      <xdr:row>20</xdr:row>
      <xdr:rowOff>9525</xdr:rowOff>
    </xdr:from>
    <xdr:to>
      <xdr:col>21</xdr:col>
      <xdr:colOff>270510</xdr:colOff>
      <xdr:row>35</xdr:row>
      <xdr:rowOff>9525</xdr:rowOff>
    </xdr:to>
    <xdr:graphicFrame macro="">
      <xdr:nvGraphicFramePr>
        <xdr:cNvPr id="9" name="4 Gráfico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123825</xdr:colOff>
      <xdr:row>4</xdr:row>
      <xdr:rowOff>171450</xdr:rowOff>
    </xdr:from>
    <xdr:to>
      <xdr:col>69</xdr:col>
      <xdr:colOff>352425</xdr:colOff>
      <xdr:row>28</xdr:row>
      <xdr:rowOff>38100</xdr:rowOff>
    </xdr:to>
    <xdr:graphicFrame macro="">
      <xdr:nvGraphicFramePr>
        <xdr:cNvPr id="5121" name="5 Gráfico">
          <a:extLst>
            <a:ext uri="{FF2B5EF4-FFF2-40B4-BE49-F238E27FC236}">
              <a16:creationId xmlns:a16="http://schemas.microsoft.com/office/drawing/2014/main" id="{00000000-0008-0000-0200-000001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47</xdr:col>
      <xdr:colOff>542925</xdr:colOff>
      <xdr:row>4</xdr:row>
      <xdr:rowOff>152400</xdr:rowOff>
    </xdr:from>
    <xdr:to>
      <xdr:col>56</xdr:col>
      <xdr:colOff>57150</xdr:colOff>
      <xdr:row>25</xdr:row>
      <xdr:rowOff>161925</xdr:rowOff>
    </xdr:to>
    <xdr:graphicFrame macro="">
      <xdr:nvGraphicFramePr>
        <xdr:cNvPr id="5122" name="6 Gráfico">
          <a:extLst>
            <a:ext uri="{FF2B5EF4-FFF2-40B4-BE49-F238E27FC236}">
              <a16:creationId xmlns:a16="http://schemas.microsoft.com/office/drawing/2014/main" id="{00000000-0008-0000-0200-000002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83</xdr:col>
      <xdr:colOff>438150</xdr:colOff>
      <xdr:row>9</xdr:row>
      <xdr:rowOff>9525</xdr:rowOff>
    </xdr:from>
    <xdr:to>
      <xdr:col>90</xdr:col>
      <xdr:colOff>152400</xdr:colOff>
      <xdr:row>25</xdr:row>
      <xdr:rowOff>0</xdr:rowOff>
    </xdr:to>
    <xdr:graphicFrame macro="">
      <xdr:nvGraphicFramePr>
        <xdr:cNvPr id="5123" name="7 Gráfico">
          <a:extLst>
            <a:ext uri="{FF2B5EF4-FFF2-40B4-BE49-F238E27FC236}">
              <a16:creationId xmlns:a16="http://schemas.microsoft.com/office/drawing/2014/main" id="{00000000-0008-0000-0200-000003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114300</xdr:colOff>
      <xdr:row>4</xdr:row>
      <xdr:rowOff>85725</xdr:rowOff>
    </xdr:from>
    <xdr:to>
      <xdr:col>15</xdr:col>
      <xdr:colOff>638175</xdr:colOff>
      <xdr:row>25</xdr:row>
      <xdr:rowOff>171450</xdr:rowOff>
    </xdr:to>
    <xdr:graphicFrame macro="">
      <xdr:nvGraphicFramePr>
        <xdr:cNvPr id="5124" name="8 Gráfico">
          <a:extLst>
            <a:ext uri="{FF2B5EF4-FFF2-40B4-BE49-F238E27FC236}">
              <a16:creationId xmlns:a16="http://schemas.microsoft.com/office/drawing/2014/main" id="{00000000-0008-0000-0200-000004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74295</xdr:colOff>
      <xdr:row>19</xdr:row>
      <xdr:rowOff>95250</xdr:rowOff>
    </xdr:from>
    <xdr:to>
      <xdr:col>25</xdr:col>
      <xdr:colOff>179070</xdr:colOff>
      <xdr:row>33</xdr:row>
      <xdr:rowOff>171450</xdr:rowOff>
    </xdr:to>
    <xdr:graphicFrame macro="">
      <xdr:nvGraphicFramePr>
        <xdr:cNvPr id="5125" name="12 Gráfico">
          <a:extLst>
            <a:ext uri="{FF2B5EF4-FFF2-40B4-BE49-F238E27FC236}">
              <a16:creationId xmlns:a16="http://schemas.microsoft.com/office/drawing/2014/main" id="{00000000-0008-0000-0200-000005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238125</xdr:colOff>
      <xdr:row>14</xdr:row>
      <xdr:rowOff>47625</xdr:rowOff>
    </xdr:from>
    <xdr:to>
      <xdr:col>33</xdr:col>
      <xdr:colOff>409575</xdr:colOff>
      <xdr:row>28</xdr:row>
      <xdr:rowOff>38100</xdr:rowOff>
    </xdr:to>
    <xdr:graphicFrame macro="">
      <xdr:nvGraphicFramePr>
        <xdr:cNvPr id="5126" name="10 Gráfico">
          <a:extLst>
            <a:ext uri="{FF2B5EF4-FFF2-40B4-BE49-F238E27FC236}">
              <a16:creationId xmlns:a16="http://schemas.microsoft.com/office/drawing/2014/main" id="{00000000-0008-0000-0200-000006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35</xdr:col>
      <xdr:colOff>266700</xdr:colOff>
      <xdr:row>14</xdr:row>
      <xdr:rowOff>104775</xdr:rowOff>
    </xdr:from>
    <xdr:to>
      <xdr:col>41</xdr:col>
      <xdr:colOff>438150</xdr:colOff>
      <xdr:row>28</xdr:row>
      <xdr:rowOff>95250</xdr:rowOff>
    </xdr:to>
    <xdr:graphicFrame macro="">
      <xdr:nvGraphicFramePr>
        <xdr:cNvPr id="5127" name="9 Gráfico">
          <a:extLst>
            <a:ext uri="{FF2B5EF4-FFF2-40B4-BE49-F238E27FC236}">
              <a16:creationId xmlns:a16="http://schemas.microsoft.com/office/drawing/2014/main" id="{00000000-0008-0000-0200-000007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86</xdr:col>
      <xdr:colOff>19050</xdr:colOff>
      <xdr:row>31</xdr:row>
      <xdr:rowOff>7620</xdr:rowOff>
    </xdr:from>
    <xdr:to>
      <xdr:col>93</xdr:col>
      <xdr:colOff>632460</xdr:colOff>
      <xdr:row>52</xdr:row>
      <xdr:rowOff>83820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72</xdr:col>
      <xdr:colOff>0</xdr:colOff>
      <xdr:row>31</xdr:row>
      <xdr:rowOff>0</xdr:rowOff>
    </xdr:from>
    <xdr:to>
      <xdr:col>84</xdr:col>
      <xdr:colOff>148590</xdr:colOff>
      <xdr:row>52</xdr:row>
      <xdr:rowOff>76200</xdr:rowOff>
    </xdr:to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542925</xdr:colOff>
      <xdr:row>4</xdr:row>
      <xdr:rowOff>19050</xdr:rowOff>
    </xdr:from>
    <xdr:to>
      <xdr:col>12</xdr:col>
      <xdr:colOff>19050</xdr:colOff>
      <xdr:row>25</xdr:row>
      <xdr:rowOff>76200</xdr:rowOff>
    </xdr:to>
    <xdr:graphicFrame macro="">
      <xdr:nvGraphicFramePr>
        <xdr:cNvPr id="1025" name="1 Gráfico">
          <a:extLst>
            <a:ext uri="{FF2B5EF4-FFF2-40B4-BE49-F238E27FC236}">
              <a16:creationId xmlns:a16="http://schemas.microsoft.com/office/drawing/2014/main" id="{00000000-0008-0000-0300-000001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47625</xdr:colOff>
      <xdr:row>3</xdr:row>
      <xdr:rowOff>219075</xdr:rowOff>
    </xdr:from>
    <xdr:to>
      <xdr:col>26</xdr:col>
      <xdr:colOff>171450</xdr:colOff>
      <xdr:row>24</xdr:row>
      <xdr:rowOff>161925</xdr:rowOff>
    </xdr:to>
    <xdr:graphicFrame macro="">
      <xdr:nvGraphicFramePr>
        <xdr:cNvPr id="1026" name="2 Gráfico">
          <a:extLst>
            <a:ext uri="{FF2B5EF4-FFF2-40B4-BE49-F238E27FC236}">
              <a16:creationId xmlns:a16="http://schemas.microsoft.com/office/drawing/2014/main" id="{00000000-0008-0000-0300-000002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28</xdr:col>
      <xdr:colOff>257175</xdr:colOff>
      <xdr:row>14</xdr:row>
      <xdr:rowOff>47625</xdr:rowOff>
    </xdr:from>
    <xdr:to>
      <xdr:col>34</xdr:col>
      <xdr:colOff>276225</xdr:colOff>
      <xdr:row>28</xdr:row>
      <xdr:rowOff>123825</xdr:rowOff>
    </xdr:to>
    <xdr:graphicFrame macro="">
      <xdr:nvGraphicFramePr>
        <xdr:cNvPr id="1027" name="4 Gráfico">
          <a:extLst>
            <a:ext uri="{FF2B5EF4-FFF2-40B4-BE49-F238E27FC236}">
              <a16:creationId xmlns:a16="http://schemas.microsoft.com/office/drawing/2014/main" id="{00000000-0008-0000-0300-000003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114300</xdr:colOff>
      <xdr:row>4</xdr:row>
      <xdr:rowOff>76200</xdr:rowOff>
    </xdr:from>
    <xdr:to>
      <xdr:col>15</xdr:col>
      <xdr:colOff>85725</xdr:colOff>
      <xdr:row>24</xdr:row>
      <xdr:rowOff>57150</xdr:rowOff>
    </xdr:to>
    <xdr:graphicFrame macro="">
      <xdr:nvGraphicFramePr>
        <xdr:cNvPr id="13313" name="2 Gráfico">
          <a:extLst>
            <a:ext uri="{FF2B5EF4-FFF2-40B4-BE49-F238E27FC236}">
              <a16:creationId xmlns:a16="http://schemas.microsoft.com/office/drawing/2014/main" id="{00000000-0008-0000-0400-0000013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</xdr:colOff>
      <xdr:row>7</xdr:row>
      <xdr:rowOff>47625</xdr:rowOff>
    </xdr:from>
    <xdr:to>
      <xdr:col>14</xdr:col>
      <xdr:colOff>571500</xdr:colOff>
      <xdr:row>29</xdr:row>
      <xdr:rowOff>47625</xdr:rowOff>
    </xdr:to>
    <xdr:graphicFrame macro="">
      <xdr:nvGraphicFramePr>
        <xdr:cNvPr id="17409" name="1 Gráfico">
          <a:extLst>
            <a:ext uri="{FF2B5EF4-FFF2-40B4-BE49-F238E27FC236}">
              <a16:creationId xmlns:a16="http://schemas.microsoft.com/office/drawing/2014/main" id="{00000000-0008-0000-0500-0000014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514350</xdr:colOff>
      <xdr:row>12</xdr:row>
      <xdr:rowOff>161925</xdr:rowOff>
    </xdr:from>
    <xdr:to>
      <xdr:col>6</xdr:col>
      <xdr:colOff>323850</xdr:colOff>
      <xdr:row>32</xdr:row>
      <xdr:rowOff>47625</xdr:rowOff>
    </xdr:to>
    <xdr:graphicFrame macro="">
      <xdr:nvGraphicFramePr>
        <xdr:cNvPr id="20481" name="1 Gráfico">
          <a:extLst>
            <a:ext uri="{FF2B5EF4-FFF2-40B4-BE49-F238E27FC236}">
              <a16:creationId xmlns:a16="http://schemas.microsoft.com/office/drawing/2014/main" id="{00000000-0008-0000-0600-0000015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180975</xdr:colOff>
      <xdr:row>6</xdr:row>
      <xdr:rowOff>7620</xdr:rowOff>
    </xdr:from>
    <xdr:to>
      <xdr:col>21</xdr:col>
      <xdr:colOff>215265</xdr:colOff>
      <xdr:row>29</xdr:row>
      <xdr:rowOff>160020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342900</xdr:colOff>
      <xdr:row>16</xdr:row>
      <xdr:rowOff>85725</xdr:rowOff>
    </xdr:from>
    <xdr:to>
      <xdr:col>8</xdr:col>
      <xdr:colOff>161924</xdr:colOff>
      <xdr:row>37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962026</xdr:colOff>
      <xdr:row>10</xdr:row>
      <xdr:rowOff>9525</xdr:rowOff>
    </xdr:from>
    <xdr:to>
      <xdr:col>24</xdr:col>
      <xdr:colOff>533401</xdr:colOff>
      <xdr:row>23</xdr:row>
      <xdr:rowOff>28575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1085849</xdr:colOff>
      <xdr:row>43</xdr:row>
      <xdr:rowOff>38099</xdr:rowOff>
    </xdr:from>
    <xdr:to>
      <xdr:col>10</xdr:col>
      <xdr:colOff>257174</xdr:colOff>
      <xdr:row>59</xdr:row>
      <xdr:rowOff>9524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57150</xdr:colOff>
      <xdr:row>28</xdr:row>
      <xdr:rowOff>66675</xdr:rowOff>
    </xdr:from>
    <xdr:to>
      <xdr:col>13</xdr:col>
      <xdr:colOff>228600</xdr:colOff>
      <xdr:row>41</xdr:row>
      <xdr:rowOff>60960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0</xdr:colOff>
      <xdr:row>28</xdr:row>
      <xdr:rowOff>104775</xdr:rowOff>
    </xdr:from>
    <xdr:to>
      <xdr:col>8</xdr:col>
      <xdr:colOff>752475</xdr:colOff>
      <xdr:row>41</xdr:row>
      <xdr:rowOff>99060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5267D3CD-8C5D-4334-B126-2875059BC3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266701</xdr:colOff>
      <xdr:row>42</xdr:row>
      <xdr:rowOff>114300</xdr:rowOff>
    </xdr:from>
    <xdr:to>
      <xdr:col>5</xdr:col>
      <xdr:colOff>219076</xdr:colOff>
      <xdr:row>57</xdr:row>
      <xdr:rowOff>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7146EBF1-15B3-464C-8613-CF46D595CF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28</xdr:row>
      <xdr:rowOff>104775</xdr:rowOff>
    </xdr:from>
    <xdr:to>
      <xdr:col>4</xdr:col>
      <xdr:colOff>0</xdr:colOff>
      <xdr:row>41</xdr:row>
      <xdr:rowOff>66675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5267D3CD-8C5D-4334-B126-2875059BC3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theme="0"/>
  </sheetPr>
  <dimension ref="B2:W20"/>
  <sheetViews>
    <sheetView showGridLines="0" showRowColHeaders="0" tabSelected="1" zoomScaleNormal="100" workbookViewId="0">
      <selection activeCell="A2" sqref="A2"/>
    </sheetView>
  </sheetViews>
  <sheetFormatPr baseColWidth="10" defaultColWidth="11.5703125" defaultRowHeight="12" x14ac:dyDescent="0.2"/>
  <cols>
    <col min="1" max="1" width="4.7109375" style="32" customWidth="1"/>
    <col min="2" max="2" width="38" style="32" customWidth="1"/>
    <col min="3" max="6" width="11.5703125" style="32"/>
    <col min="7" max="7" width="5.140625" style="32" customWidth="1"/>
    <col min="8" max="8" width="33" style="32" customWidth="1"/>
    <col min="9" max="12" width="11.5703125" style="32"/>
    <col min="13" max="13" width="34.28515625" style="32" customWidth="1"/>
    <col min="14" max="14" width="7.7109375" style="32" bestFit="1" customWidth="1"/>
    <col min="15" max="15" width="7.28515625" style="32" bestFit="1" customWidth="1"/>
    <col min="16" max="16" width="5" style="32" customWidth="1"/>
    <col min="17" max="17" width="5.7109375" style="32" customWidth="1"/>
    <col min="18" max="18" width="4.42578125" style="32" customWidth="1"/>
    <col min="19" max="19" width="63" style="32" bestFit="1" customWidth="1"/>
    <col min="20" max="20" width="6.7109375" style="32" bestFit="1" customWidth="1"/>
    <col min="21" max="21" width="7.28515625" style="32" bestFit="1" customWidth="1"/>
    <col min="22" max="22" width="6.7109375" style="32" bestFit="1" customWidth="1"/>
    <col min="23" max="23" width="7.28515625" style="32" bestFit="1" customWidth="1"/>
    <col min="24" max="16384" width="11.5703125" style="32"/>
  </cols>
  <sheetData>
    <row r="2" spans="2:23" ht="38.450000000000003" customHeight="1" x14ac:dyDescent="0.2">
      <c r="B2" s="28" t="s">
        <v>77</v>
      </c>
      <c r="C2" s="29" t="s">
        <v>59</v>
      </c>
      <c r="D2" s="30" t="s">
        <v>57</v>
      </c>
      <c r="E2" s="31" t="s">
        <v>28</v>
      </c>
      <c r="H2" s="33" t="s">
        <v>76</v>
      </c>
      <c r="I2" s="29" t="s">
        <v>59</v>
      </c>
      <c r="J2" s="30" t="s">
        <v>57</v>
      </c>
      <c r="K2" s="31" t="s">
        <v>28</v>
      </c>
      <c r="M2" s="33" t="s">
        <v>81</v>
      </c>
      <c r="N2" s="29" t="s">
        <v>59</v>
      </c>
      <c r="O2" s="30" t="s">
        <v>57</v>
      </c>
      <c r="P2" s="31" t="s">
        <v>28</v>
      </c>
      <c r="S2" s="101" t="s">
        <v>75</v>
      </c>
      <c r="T2" s="101"/>
      <c r="U2" s="101"/>
      <c r="V2" s="101"/>
      <c r="W2" s="101"/>
    </row>
    <row r="3" spans="2:23" ht="15.6" customHeight="1" x14ac:dyDescent="0.2">
      <c r="C3" s="34">
        <v>7</v>
      </c>
      <c r="D3" s="34">
        <v>5</v>
      </c>
      <c r="E3" s="34">
        <f>SUM(C3:D3)</f>
        <v>12</v>
      </c>
      <c r="I3" s="34">
        <v>11</v>
      </c>
      <c r="J3" s="34">
        <v>6</v>
      </c>
      <c r="K3" s="34">
        <f>SUBTOTAL(9,I3:J3)</f>
        <v>17</v>
      </c>
      <c r="N3" s="34">
        <v>5</v>
      </c>
      <c r="O3" s="34">
        <v>0</v>
      </c>
      <c r="P3" s="34">
        <f>SUBTOTAL(9,N3:O3)</f>
        <v>5</v>
      </c>
      <c r="S3" s="56" t="s">
        <v>91</v>
      </c>
      <c r="T3" s="102" t="s">
        <v>74</v>
      </c>
      <c r="U3" s="102"/>
      <c r="V3" s="102" t="s">
        <v>1</v>
      </c>
      <c r="W3" s="102"/>
    </row>
    <row r="4" spans="2:23" x14ac:dyDescent="0.2">
      <c r="S4" s="57"/>
      <c r="T4" s="90" t="s">
        <v>59</v>
      </c>
      <c r="U4" s="30" t="s">
        <v>57</v>
      </c>
      <c r="V4" s="29" t="s">
        <v>59</v>
      </c>
      <c r="W4" s="30" t="s">
        <v>57</v>
      </c>
    </row>
    <row r="5" spans="2:23" x14ac:dyDescent="0.2">
      <c r="S5" s="58" t="s">
        <v>73</v>
      </c>
      <c r="T5" s="58">
        <f>C3</f>
        <v>7</v>
      </c>
      <c r="U5" s="58">
        <f>D3</f>
        <v>5</v>
      </c>
      <c r="V5" s="88">
        <v>65.7</v>
      </c>
      <c r="W5" s="88">
        <v>59.8</v>
      </c>
    </row>
    <row r="6" spans="2:23" x14ac:dyDescent="0.2">
      <c r="S6" s="58" t="s">
        <v>80</v>
      </c>
      <c r="T6" s="58">
        <f>I3</f>
        <v>11</v>
      </c>
      <c r="U6" s="58">
        <f>J3</f>
        <v>6</v>
      </c>
      <c r="V6" s="88">
        <v>64.400000000000006</v>
      </c>
      <c r="W6" s="88">
        <v>65.5</v>
      </c>
    </row>
    <row r="7" spans="2:23" x14ac:dyDescent="0.2">
      <c r="S7" s="59" t="s">
        <v>90</v>
      </c>
      <c r="T7" s="58">
        <f>N3</f>
        <v>5</v>
      </c>
      <c r="U7" s="58">
        <f>O3</f>
        <v>0</v>
      </c>
      <c r="V7" s="88">
        <v>62.25</v>
      </c>
      <c r="W7" s="58">
        <v>0</v>
      </c>
    </row>
    <row r="8" spans="2:23" ht="16.149999999999999" customHeight="1" x14ac:dyDescent="0.2">
      <c r="S8" s="60" t="s">
        <v>78</v>
      </c>
      <c r="T8" s="60">
        <f>SUM(T5:T7)</f>
        <v>23</v>
      </c>
      <c r="U8" s="60">
        <f>SUM(U5:U7)</f>
        <v>11</v>
      </c>
      <c r="V8" s="89">
        <v>64.3</v>
      </c>
      <c r="W8" s="89">
        <v>62.9</v>
      </c>
    </row>
    <row r="20" spans="18:18" x14ac:dyDescent="0.2">
      <c r="R20" s="71"/>
    </row>
  </sheetData>
  <sheetProtection algorithmName="SHA-512" hashValue="JWtpeVDTMr5rFgaRhAM6aHvgps3OMEACspFdvTnKDTEbPaju7uC9E38+bUTr+uJHNpw9RC9S74JLdU6zjJhzQA==" saltValue="qrlpahLpTVRJpmH4C9HM1Q==" spinCount="100000" sheet="1" objects="1" scenarios="1"/>
  <mergeCells count="3">
    <mergeCell ref="S2:W2"/>
    <mergeCell ref="T3:U3"/>
    <mergeCell ref="V3:W3"/>
  </mergeCells>
  <pageMargins left="0.7" right="0.7" top="0.75" bottom="0.75" header="0.3" footer="0.3"/>
  <pageSetup paperSize="9" scale="75" fitToWidth="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theme="0"/>
  </sheetPr>
  <dimension ref="B2:W32"/>
  <sheetViews>
    <sheetView showGridLines="0" showRowColHeaders="0" workbookViewId="0"/>
  </sheetViews>
  <sheetFormatPr baseColWidth="10" defaultRowHeight="15" x14ac:dyDescent="0.25"/>
  <cols>
    <col min="1" max="1" width="3.7109375" customWidth="1"/>
    <col min="2" max="2" width="30.7109375" customWidth="1"/>
    <col min="3" max="3" width="7.7109375" bestFit="1" customWidth="1"/>
    <col min="4" max="4" width="7.28515625" bestFit="1" customWidth="1"/>
    <col min="5" max="5" width="5.42578125" bestFit="1" customWidth="1"/>
    <col min="6" max="6" width="4.5703125" customWidth="1"/>
    <col min="7" max="7" width="5.7109375" customWidth="1"/>
    <col min="8" max="8" width="5.28515625" customWidth="1"/>
    <col min="9" max="9" width="30.7109375" customWidth="1"/>
    <col min="10" max="10" width="7.7109375" bestFit="1" customWidth="1"/>
    <col min="11" max="11" width="7.28515625" bestFit="1" customWidth="1"/>
    <col min="12" max="12" width="5" bestFit="1" customWidth="1"/>
    <col min="14" max="14" width="30.7109375" customWidth="1"/>
    <col min="19" max="19" width="37.28515625" customWidth="1"/>
    <col min="23" max="23" width="28" customWidth="1"/>
  </cols>
  <sheetData>
    <row r="2" spans="2:23" ht="40.9" customHeight="1" x14ac:dyDescent="0.25">
      <c r="B2" s="33" t="s">
        <v>58</v>
      </c>
      <c r="C2" s="61" t="s">
        <v>59</v>
      </c>
      <c r="D2" s="62" t="s">
        <v>57</v>
      </c>
      <c r="E2" s="31" t="s">
        <v>60</v>
      </c>
      <c r="F2" s="63"/>
      <c r="G2" s="63"/>
      <c r="H2" s="32"/>
      <c r="I2" s="64" t="s">
        <v>61</v>
      </c>
      <c r="J2" s="29" t="s">
        <v>59</v>
      </c>
      <c r="K2" s="30" t="s">
        <v>57</v>
      </c>
      <c r="L2" s="31" t="s">
        <v>28</v>
      </c>
      <c r="M2" s="32"/>
      <c r="N2" s="64" t="s">
        <v>62</v>
      </c>
      <c r="O2" s="29" t="s">
        <v>59</v>
      </c>
      <c r="P2" s="30" t="s">
        <v>57</v>
      </c>
      <c r="Q2" s="31" t="s">
        <v>28</v>
      </c>
      <c r="R2" s="32"/>
      <c r="S2" s="65" t="s">
        <v>72</v>
      </c>
      <c r="T2" s="29" t="s">
        <v>59</v>
      </c>
      <c r="U2" s="30" t="s">
        <v>57</v>
      </c>
      <c r="V2" s="31" t="s">
        <v>28</v>
      </c>
      <c r="W2" s="39"/>
    </row>
    <row r="3" spans="2:23" x14ac:dyDescent="0.25">
      <c r="B3" s="66"/>
      <c r="C3" s="34">
        <v>10</v>
      </c>
      <c r="D3" s="34">
        <v>7</v>
      </c>
      <c r="E3" s="34">
        <f>C3+D3</f>
        <v>17</v>
      </c>
      <c r="F3" s="67"/>
      <c r="G3" s="67"/>
      <c r="H3" s="32"/>
      <c r="I3" s="32"/>
      <c r="J3" s="68">
        <v>26</v>
      </c>
      <c r="K3" s="68">
        <v>18</v>
      </c>
      <c r="L3" s="68">
        <f>J3+K3</f>
        <v>44</v>
      </c>
      <c r="M3" s="32"/>
      <c r="N3" s="66"/>
      <c r="O3" s="34">
        <v>7</v>
      </c>
      <c r="P3" s="34">
        <v>18</v>
      </c>
      <c r="Q3" s="34">
        <f>O3+P3</f>
        <v>25</v>
      </c>
      <c r="R3" s="32"/>
      <c r="S3" s="66"/>
      <c r="T3" s="34">
        <v>6</v>
      </c>
      <c r="U3" s="34">
        <v>4</v>
      </c>
      <c r="V3" s="34">
        <v>10</v>
      </c>
    </row>
    <row r="20" spans="23:23" ht="35.450000000000003" customHeight="1" x14ac:dyDescent="0.25"/>
    <row r="22" spans="23:23" ht="24.75" x14ac:dyDescent="0.25">
      <c r="W22" s="69" t="s">
        <v>71</v>
      </c>
    </row>
    <row r="23" spans="23:23" x14ac:dyDescent="0.25">
      <c r="W23" s="70" t="s">
        <v>11</v>
      </c>
    </row>
    <row r="24" spans="23:23" x14ac:dyDescent="0.25">
      <c r="W24" s="70" t="s">
        <v>66</v>
      </c>
    </row>
    <row r="25" spans="23:23" x14ac:dyDescent="0.25">
      <c r="W25" s="70" t="s">
        <v>67</v>
      </c>
    </row>
    <row r="26" spans="23:23" x14ac:dyDescent="0.25">
      <c r="W26" s="70" t="s">
        <v>68</v>
      </c>
    </row>
    <row r="27" spans="23:23" x14ac:dyDescent="0.25">
      <c r="W27" s="70" t="s">
        <v>138</v>
      </c>
    </row>
    <row r="28" spans="23:23" x14ac:dyDescent="0.25">
      <c r="W28" s="70" t="s">
        <v>69</v>
      </c>
    </row>
    <row r="29" spans="23:23" x14ac:dyDescent="0.25">
      <c r="W29" s="70" t="s">
        <v>12</v>
      </c>
    </row>
    <row r="30" spans="23:23" x14ac:dyDescent="0.25">
      <c r="W30" s="70" t="s">
        <v>139</v>
      </c>
    </row>
    <row r="31" spans="23:23" x14ac:dyDescent="0.25">
      <c r="W31" s="70" t="s">
        <v>140</v>
      </c>
    </row>
    <row r="32" spans="23:23" x14ac:dyDescent="0.25">
      <c r="W32" s="70" t="s">
        <v>70</v>
      </c>
    </row>
  </sheetData>
  <sheetProtection algorithmName="SHA-512" hashValue="BqDfETxoAXBgUdNXfMuejcET7fxo1XPNFMpaotT5GsZELO6V/EMsF34dSxESgEJ1e67eG3qmd6/DfgF55FScJw==" saltValue="BDZUGmb3Ab3U8y05HQf5rg==" spinCount="100000" sheet="1" objects="1" scenarios="1"/>
  <pageMargins left="0.7" right="0.7" top="0.75" bottom="0.75" header="0.3" footer="0.3"/>
  <pageSetup paperSize="9" scale="91" fitToWidth="0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theme="0"/>
  </sheetPr>
  <dimension ref="A1:CQ30"/>
  <sheetViews>
    <sheetView showGridLines="0" showRowColHeaders="0" workbookViewId="0"/>
  </sheetViews>
  <sheetFormatPr baseColWidth="10" defaultRowHeight="15" x14ac:dyDescent="0.25"/>
  <cols>
    <col min="2" max="2" width="4.5703125" customWidth="1"/>
    <col min="3" max="3" width="17.85546875" customWidth="1"/>
    <col min="17" max="17" width="5.140625" customWidth="1"/>
    <col min="18" max="18" width="3.140625" customWidth="1"/>
    <col min="19" max="19" width="9" customWidth="1"/>
    <col min="20" max="20" width="0.28515625" customWidth="1"/>
    <col min="21" max="21" width="9" customWidth="1"/>
    <col min="22" max="25" width="11" customWidth="1"/>
    <col min="26" max="26" width="5.85546875" customWidth="1"/>
    <col min="27" max="27" width="3.140625" customWidth="1"/>
    <col min="28" max="34" width="11" customWidth="1"/>
    <col min="35" max="35" width="3.140625" customWidth="1"/>
    <col min="36" max="42" width="11" customWidth="1"/>
    <col min="43" max="43" width="3.140625" customWidth="1"/>
    <col min="44" max="44" width="16.140625" customWidth="1"/>
    <col min="45" max="45" width="17.42578125" customWidth="1"/>
    <col min="46" max="47" width="10.7109375" customWidth="1"/>
    <col min="56" max="56" width="5.140625" customWidth="1"/>
    <col min="57" max="57" width="3.140625" customWidth="1"/>
    <col min="58" max="58" width="5.85546875" customWidth="1"/>
    <col min="59" max="59" width="16.7109375" bestFit="1" customWidth="1"/>
    <col min="71" max="71" width="3.140625" customWidth="1"/>
    <col min="72" max="72" width="5.85546875" customWidth="1"/>
    <col min="73" max="73" width="17.85546875" customWidth="1"/>
    <col min="74" max="83" width="5.7109375" customWidth="1"/>
    <col min="91" max="91" width="3.140625" customWidth="1"/>
    <col min="92" max="92" width="5.85546875" customWidth="1"/>
  </cols>
  <sheetData>
    <row r="1" spans="1:95" ht="18.75" x14ac:dyDescent="0.25">
      <c r="C1" s="1" t="s">
        <v>21</v>
      </c>
      <c r="R1" s="8"/>
      <c r="AA1" s="8"/>
      <c r="AI1" s="8"/>
      <c r="AQ1" s="8"/>
      <c r="BE1" s="8"/>
      <c r="BS1" s="8"/>
      <c r="CM1" s="8"/>
    </row>
    <row r="4" spans="1:95" ht="22.5" customHeight="1" x14ac:dyDescent="0.25">
      <c r="C4" s="106" t="s">
        <v>92</v>
      </c>
      <c r="D4" s="107"/>
      <c r="E4" s="107"/>
      <c r="F4" s="108"/>
      <c r="G4" s="108"/>
      <c r="H4" s="6"/>
      <c r="I4" s="6"/>
      <c r="J4" s="6"/>
      <c r="K4" s="6"/>
      <c r="L4" s="6"/>
      <c r="M4" s="6"/>
      <c r="N4" s="6"/>
      <c r="O4" s="6"/>
      <c r="P4" s="6"/>
      <c r="S4" s="116" t="s">
        <v>29</v>
      </c>
      <c r="T4" s="108"/>
      <c r="U4" s="108"/>
      <c r="V4" s="108"/>
      <c r="W4" s="7"/>
      <c r="X4" s="7"/>
      <c r="Y4" s="7"/>
      <c r="Z4" s="7"/>
      <c r="AB4" s="7"/>
      <c r="AC4" s="116" t="s">
        <v>33</v>
      </c>
      <c r="AD4" s="116"/>
      <c r="AE4" s="108"/>
      <c r="AF4" s="6"/>
      <c r="AG4" s="6"/>
      <c r="AH4" s="6"/>
      <c r="AJ4" s="7"/>
      <c r="AK4" s="116" t="s">
        <v>40</v>
      </c>
      <c r="AL4" s="116"/>
      <c r="AM4" s="108"/>
      <c r="AN4" s="6"/>
      <c r="AO4" s="6"/>
      <c r="AP4" s="6"/>
      <c r="AR4" s="7"/>
      <c r="AS4" s="109" t="s">
        <v>84</v>
      </c>
      <c r="AT4" s="110"/>
      <c r="AU4" s="110"/>
      <c r="AV4" s="110"/>
      <c r="AW4" s="110"/>
      <c r="AX4" s="110"/>
      <c r="AY4" s="110"/>
      <c r="BG4" s="116" t="s">
        <v>85</v>
      </c>
      <c r="BH4" s="108"/>
      <c r="BI4" s="108"/>
      <c r="BU4" s="103" t="s">
        <v>23</v>
      </c>
      <c r="BV4" s="115"/>
      <c r="BW4" s="115"/>
      <c r="BX4" s="115"/>
      <c r="BY4" s="115"/>
      <c r="BZ4" s="115"/>
      <c r="CA4" s="115"/>
      <c r="CB4" s="115"/>
      <c r="CC4" s="115"/>
      <c r="CD4" s="115"/>
      <c r="CE4" s="115"/>
    </row>
    <row r="5" spans="1:95" ht="15" customHeight="1" x14ac:dyDescent="0.25">
      <c r="C5" s="2"/>
      <c r="D5" s="2"/>
      <c r="S5" s="2"/>
      <c r="T5" s="2"/>
      <c r="AC5" s="2"/>
      <c r="AD5" s="2"/>
      <c r="AE5" s="2"/>
      <c r="AF5" s="2"/>
      <c r="AG5" s="2"/>
      <c r="AH5" s="2"/>
      <c r="AK5" s="2"/>
      <c r="AL5" s="2"/>
      <c r="AM5" s="2"/>
      <c r="AN5" s="2"/>
      <c r="AO5" s="2"/>
      <c r="AP5" s="2"/>
      <c r="BG5" s="2"/>
      <c r="BH5" s="2"/>
      <c r="CG5" s="103" t="s">
        <v>109</v>
      </c>
      <c r="CH5" s="103"/>
      <c r="CI5" s="103"/>
      <c r="CJ5" s="87"/>
      <c r="CK5" s="87"/>
      <c r="CL5" s="87"/>
      <c r="CM5" s="87"/>
      <c r="CN5" s="87"/>
      <c r="CO5" s="87"/>
      <c r="CP5" s="87"/>
      <c r="CQ5" s="87"/>
    </row>
    <row r="6" spans="1:95" ht="18" customHeight="1" x14ac:dyDescent="0.25">
      <c r="C6" s="3" t="s">
        <v>83</v>
      </c>
      <c r="D6" s="3" t="s">
        <v>57</v>
      </c>
      <c r="E6" s="3" t="s">
        <v>59</v>
      </c>
      <c r="F6" s="3" t="s">
        <v>28</v>
      </c>
      <c r="G6" s="3" t="s">
        <v>46</v>
      </c>
      <c r="H6" s="4"/>
      <c r="I6" s="4"/>
      <c r="J6" s="4"/>
      <c r="K6" s="4"/>
      <c r="L6" s="4"/>
      <c r="M6" s="4"/>
      <c r="N6" s="4"/>
      <c r="O6" s="4"/>
      <c r="P6" s="4"/>
      <c r="S6" s="3" t="s">
        <v>16</v>
      </c>
      <c r="T6" s="3" t="s">
        <v>22</v>
      </c>
      <c r="U6" s="3" t="s">
        <v>59</v>
      </c>
      <c r="V6" s="3" t="s">
        <v>57</v>
      </c>
      <c r="W6" s="3" t="s">
        <v>28</v>
      </c>
      <c r="AC6" s="3" t="s">
        <v>16</v>
      </c>
      <c r="AD6" s="3" t="s">
        <v>32</v>
      </c>
      <c r="AE6" s="3" t="s">
        <v>57</v>
      </c>
      <c r="AF6" s="3" t="s">
        <v>47</v>
      </c>
      <c r="AG6" s="4"/>
      <c r="AH6" s="4"/>
      <c r="AK6" s="3" t="s">
        <v>16</v>
      </c>
      <c r="AL6" s="3" t="s">
        <v>32</v>
      </c>
      <c r="AM6" s="3" t="s">
        <v>59</v>
      </c>
      <c r="AN6" s="3" t="s">
        <v>47</v>
      </c>
      <c r="AO6" s="4"/>
      <c r="AP6" s="4"/>
      <c r="AS6" s="3" t="s">
        <v>83</v>
      </c>
      <c r="AT6" s="3" t="s">
        <v>57</v>
      </c>
      <c r="AU6" s="83" t="s">
        <v>59</v>
      </c>
      <c r="BG6" s="3" t="s">
        <v>83</v>
      </c>
      <c r="BH6" s="3" t="s">
        <v>57</v>
      </c>
      <c r="BI6" s="3" t="s">
        <v>59</v>
      </c>
      <c r="BU6" s="2"/>
      <c r="BV6" s="104" t="s">
        <v>24</v>
      </c>
      <c r="BW6" s="105"/>
      <c r="BX6" s="104" t="s">
        <v>27</v>
      </c>
      <c r="BY6" s="105"/>
      <c r="BZ6" s="104" t="s">
        <v>79</v>
      </c>
      <c r="CA6" s="105"/>
      <c r="CB6" s="104" t="s">
        <v>26</v>
      </c>
      <c r="CC6" s="105"/>
    </row>
    <row r="7" spans="1:95" ht="20.45" customHeight="1" x14ac:dyDescent="0.25">
      <c r="A7" s="17"/>
      <c r="B7" s="10"/>
      <c r="C7" s="5" t="s">
        <v>82</v>
      </c>
      <c r="D7" s="5">
        <v>75</v>
      </c>
      <c r="E7" s="5">
        <v>110</v>
      </c>
      <c r="F7" s="5">
        <f>D7+E7</f>
        <v>185</v>
      </c>
      <c r="G7" s="9">
        <f>D7/F7</f>
        <v>0.40540540540540543</v>
      </c>
      <c r="H7" s="11"/>
      <c r="I7" s="11"/>
      <c r="J7" s="11"/>
      <c r="K7" s="11"/>
      <c r="L7" s="11"/>
      <c r="M7" s="11"/>
      <c r="N7" s="11"/>
      <c r="O7" s="11"/>
      <c r="P7" s="11"/>
      <c r="S7" s="5" t="s">
        <v>128</v>
      </c>
      <c r="T7" s="5">
        <f>-V7</f>
        <v>-65</v>
      </c>
      <c r="U7" s="5">
        <v>25</v>
      </c>
      <c r="V7" s="5">
        <v>65</v>
      </c>
      <c r="W7" s="5">
        <f>U7+V7</f>
        <v>90</v>
      </c>
      <c r="AC7" s="5" t="s">
        <v>122</v>
      </c>
      <c r="AD7" s="9">
        <f>AE7/AF7</f>
        <v>0.72222222222222221</v>
      </c>
      <c r="AE7" s="5">
        <f>V7</f>
        <v>65</v>
      </c>
      <c r="AF7" s="5">
        <f>AE7+U7</f>
        <v>90</v>
      </c>
      <c r="AG7" s="92"/>
      <c r="AH7" s="11"/>
      <c r="AK7" s="5" t="s">
        <v>122</v>
      </c>
      <c r="AL7" s="9">
        <f t="shared" ref="AL7:AL12" si="0">AM7/AF7</f>
        <v>0.27777777777777779</v>
      </c>
      <c r="AM7" s="5">
        <f>U7</f>
        <v>25</v>
      </c>
      <c r="AN7" s="5">
        <f t="shared" ref="AN7:AN12" si="1">AF7</f>
        <v>90</v>
      </c>
      <c r="AO7" s="11"/>
      <c r="AP7" s="11"/>
      <c r="AS7" s="5" t="s">
        <v>82</v>
      </c>
      <c r="AT7" s="14">
        <v>31</v>
      </c>
      <c r="AU7" s="98">
        <v>32.590000000000003</v>
      </c>
      <c r="AV7" s="20"/>
      <c r="AW7" s="20"/>
      <c r="BG7" s="5" t="s">
        <v>82</v>
      </c>
      <c r="BH7" s="5">
        <v>58</v>
      </c>
      <c r="BI7" s="85">
        <v>60</v>
      </c>
      <c r="BJ7" s="11"/>
      <c r="BK7" s="11"/>
      <c r="BU7" s="3" t="s">
        <v>83</v>
      </c>
      <c r="BV7" s="3" t="s">
        <v>57</v>
      </c>
      <c r="BW7" s="3" t="s">
        <v>59</v>
      </c>
      <c r="BX7" s="3" t="s">
        <v>57</v>
      </c>
      <c r="BY7" s="3" t="s">
        <v>59</v>
      </c>
      <c r="BZ7" s="3" t="s">
        <v>57</v>
      </c>
      <c r="CA7" s="3" t="s">
        <v>59</v>
      </c>
      <c r="CB7" s="3" t="s">
        <v>57</v>
      </c>
      <c r="CC7" s="3" t="s">
        <v>59</v>
      </c>
      <c r="CG7" s="3" t="s">
        <v>28</v>
      </c>
      <c r="CH7" s="3" t="s">
        <v>57</v>
      </c>
      <c r="CI7" s="3" t="s">
        <v>59</v>
      </c>
    </row>
    <row r="8" spans="1:95" x14ac:dyDescent="0.25">
      <c r="A8" s="17"/>
      <c r="B8" s="10"/>
      <c r="C8" s="5" t="s">
        <v>2</v>
      </c>
      <c r="D8" s="5">
        <v>283</v>
      </c>
      <c r="E8" s="5">
        <v>192</v>
      </c>
      <c r="F8" s="5">
        <f t="shared" ref="F8:F24" si="2">D8+E8</f>
        <v>475</v>
      </c>
      <c r="G8" s="9">
        <f>D8/F8</f>
        <v>0.59578947368421054</v>
      </c>
      <c r="H8" s="11"/>
      <c r="I8" s="11"/>
      <c r="J8" s="11"/>
      <c r="K8" s="11"/>
      <c r="L8" s="11"/>
      <c r="M8" s="11"/>
      <c r="N8" s="11"/>
      <c r="O8" s="11"/>
      <c r="P8" s="11"/>
      <c r="S8" s="5" t="s">
        <v>129</v>
      </c>
      <c r="T8" s="5">
        <f t="shared" ref="T8:T15" si="3">-V8</f>
        <v>-206</v>
      </c>
      <c r="U8" s="5">
        <v>53</v>
      </c>
      <c r="V8" s="5">
        <v>206</v>
      </c>
      <c r="W8" s="5">
        <f t="shared" ref="W8:W15" si="4">U8+V8</f>
        <v>259</v>
      </c>
      <c r="AC8" s="5" t="s">
        <v>123</v>
      </c>
      <c r="AD8" s="9">
        <f t="shared" ref="AD8:AD13" si="5">AE8/AF8</f>
        <v>0.78811881188118815</v>
      </c>
      <c r="AE8" s="5">
        <f>V8+V9</f>
        <v>398</v>
      </c>
      <c r="AF8" s="5">
        <f>AE8+U8+U9</f>
        <v>505</v>
      </c>
      <c r="AG8" s="92"/>
      <c r="AH8" s="11"/>
      <c r="AK8" s="5" t="s">
        <v>123</v>
      </c>
      <c r="AL8" s="9">
        <f t="shared" si="0"/>
        <v>0.21188118811881188</v>
      </c>
      <c r="AM8" s="5">
        <f>U8+U9</f>
        <v>107</v>
      </c>
      <c r="AN8" s="5">
        <f t="shared" si="1"/>
        <v>505</v>
      </c>
      <c r="AO8" s="11"/>
      <c r="AP8" s="11"/>
      <c r="AS8" s="5" t="s">
        <v>2</v>
      </c>
      <c r="AT8" s="14">
        <v>15.62</v>
      </c>
      <c r="AU8" s="98">
        <v>22.59</v>
      </c>
      <c r="AV8" s="20"/>
      <c r="AW8" s="20"/>
      <c r="BG8" s="5" t="s">
        <v>2</v>
      </c>
      <c r="BH8" s="5">
        <v>45</v>
      </c>
      <c r="BI8" s="85">
        <v>52</v>
      </c>
      <c r="BJ8" s="11"/>
      <c r="BK8" s="11"/>
      <c r="BU8" s="5" t="s">
        <v>86</v>
      </c>
      <c r="BV8" s="5">
        <v>11</v>
      </c>
      <c r="BW8" s="5">
        <v>23</v>
      </c>
      <c r="BX8" s="26"/>
      <c r="BY8" s="26"/>
      <c r="BZ8" s="5"/>
      <c r="CA8" s="5"/>
      <c r="CB8" s="26"/>
      <c r="CC8" s="26"/>
      <c r="CG8" s="27">
        <f>CH8+CI8</f>
        <v>122</v>
      </c>
      <c r="CH8" s="27">
        <f>BV26+BX26+BZ26+CB26</f>
        <v>54</v>
      </c>
      <c r="CI8" s="27">
        <f>BW26+BY26+CA26+CC26</f>
        <v>68</v>
      </c>
    </row>
    <row r="9" spans="1:95" x14ac:dyDescent="0.25">
      <c r="A9" s="17"/>
      <c r="B9" s="10"/>
      <c r="C9" s="5" t="s">
        <v>3</v>
      </c>
      <c r="D9" s="5">
        <v>40</v>
      </c>
      <c r="E9" s="5">
        <v>20</v>
      </c>
      <c r="F9" s="5">
        <f t="shared" si="2"/>
        <v>60</v>
      </c>
      <c r="G9" s="9">
        <f t="shared" ref="G9:G24" si="6">D9/F9</f>
        <v>0.66666666666666663</v>
      </c>
      <c r="H9" s="11"/>
      <c r="I9" s="11"/>
      <c r="J9" s="11"/>
      <c r="K9" s="11"/>
      <c r="L9" s="11"/>
      <c r="M9" s="11"/>
      <c r="N9" s="11"/>
      <c r="O9" s="11"/>
      <c r="P9" s="11"/>
      <c r="S9" s="5" t="s">
        <v>130</v>
      </c>
      <c r="T9" s="5">
        <f t="shared" si="3"/>
        <v>-192</v>
      </c>
      <c r="U9" s="5">
        <v>54</v>
      </c>
      <c r="V9" s="5">
        <v>192</v>
      </c>
      <c r="W9" s="5">
        <f t="shared" si="4"/>
        <v>246</v>
      </c>
      <c r="AC9" s="5" t="s">
        <v>124</v>
      </c>
      <c r="AD9" s="9">
        <f t="shared" si="5"/>
        <v>0.72569444444444442</v>
      </c>
      <c r="AE9" s="5">
        <f>V10+V11</f>
        <v>627</v>
      </c>
      <c r="AF9" s="5">
        <f>AE9+U10+U11</f>
        <v>864</v>
      </c>
      <c r="AG9" s="92"/>
      <c r="AH9" s="11"/>
      <c r="AK9" s="5" t="s">
        <v>124</v>
      </c>
      <c r="AL9" s="9">
        <f t="shared" si="0"/>
        <v>0.27430555555555558</v>
      </c>
      <c r="AM9" s="5">
        <f>U10+U11</f>
        <v>237</v>
      </c>
      <c r="AN9" s="5">
        <f t="shared" si="1"/>
        <v>864</v>
      </c>
      <c r="AO9" s="11"/>
      <c r="AP9" s="11"/>
      <c r="AS9" s="5" t="s">
        <v>3</v>
      </c>
      <c r="AT9" s="14">
        <v>24.74</v>
      </c>
      <c r="AU9" s="98">
        <v>28.62</v>
      </c>
      <c r="AV9" s="20"/>
      <c r="AW9" s="20"/>
      <c r="BG9" s="5" t="s">
        <v>3</v>
      </c>
      <c r="BH9" s="5">
        <v>40</v>
      </c>
      <c r="BI9" s="85">
        <v>58</v>
      </c>
      <c r="BJ9" s="11"/>
      <c r="BK9" s="11"/>
      <c r="BU9" s="5" t="s">
        <v>2</v>
      </c>
      <c r="BV9" s="5"/>
      <c r="BW9" s="5"/>
      <c r="BX9" s="5">
        <v>1</v>
      </c>
      <c r="BY9" s="5"/>
      <c r="BZ9" s="5">
        <v>1</v>
      </c>
      <c r="CA9" s="5">
        <v>7</v>
      </c>
      <c r="CB9" s="5">
        <v>3</v>
      </c>
      <c r="CC9" s="5">
        <v>3</v>
      </c>
    </row>
    <row r="10" spans="1:95" x14ac:dyDescent="0.25">
      <c r="A10" s="17"/>
      <c r="B10" s="10"/>
      <c r="C10" s="5" t="s">
        <v>4</v>
      </c>
      <c r="D10" s="5">
        <v>30</v>
      </c>
      <c r="E10" s="5">
        <v>21</v>
      </c>
      <c r="F10" s="5">
        <f t="shared" si="2"/>
        <v>51</v>
      </c>
      <c r="G10" s="9">
        <f t="shared" si="6"/>
        <v>0.58823529411764708</v>
      </c>
      <c r="H10" s="11"/>
      <c r="I10" s="11"/>
      <c r="J10" s="11"/>
      <c r="K10" s="11"/>
      <c r="L10" s="11"/>
      <c r="M10" s="11"/>
      <c r="N10" s="11"/>
      <c r="O10" s="11"/>
      <c r="P10" s="11"/>
      <c r="S10" s="5" t="s">
        <v>131</v>
      </c>
      <c r="T10" s="5">
        <f t="shared" si="3"/>
        <v>-335</v>
      </c>
      <c r="U10" s="5">
        <v>130</v>
      </c>
      <c r="V10" s="5">
        <v>335</v>
      </c>
      <c r="W10" s="5">
        <f t="shared" si="4"/>
        <v>465</v>
      </c>
      <c r="AC10" s="5" t="s">
        <v>125</v>
      </c>
      <c r="AD10" s="9">
        <f t="shared" si="5"/>
        <v>0.58695652173913049</v>
      </c>
      <c r="AE10" s="5">
        <f>V12+V13</f>
        <v>432</v>
      </c>
      <c r="AF10" s="5">
        <f>AE10+U12+U13</f>
        <v>736</v>
      </c>
      <c r="AG10" s="92"/>
      <c r="AH10" s="11"/>
      <c r="AK10" s="5" t="s">
        <v>125</v>
      </c>
      <c r="AL10" s="9">
        <f t="shared" si="0"/>
        <v>0.41304347826086957</v>
      </c>
      <c r="AM10" s="5">
        <f>U12+U13</f>
        <v>304</v>
      </c>
      <c r="AN10" s="5">
        <f t="shared" si="1"/>
        <v>736</v>
      </c>
      <c r="AO10" s="11"/>
      <c r="AP10" s="11"/>
      <c r="AS10" s="5" t="s">
        <v>4</v>
      </c>
      <c r="AT10" s="14">
        <v>25.02</v>
      </c>
      <c r="AU10" s="98">
        <v>25.07</v>
      </c>
      <c r="AV10" s="20"/>
      <c r="AW10" s="20"/>
      <c r="BG10" s="5" t="s">
        <v>4</v>
      </c>
      <c r="BH10" s="5">
        <v>53</v>
      </c>
      <c r="BI10" s="85">
        <v>53</v>
      </c>
      <c r="BJ10" s="11"/>
      <c r="BK10" s="11"/>
      <c r="BU10" s="5" t="s">
        <v>3</v>
      </c>
      <c r="BV10" s="5"/>
      <c r="BW10" s="5"/>
      <c r="BX10" s="5">
        <v>1</v>
      </c>
      <c r="BY10" s="5"/>
      <c r="BZ10" s="5">
        <v>1</v>
      </c>
      <c r="CA10" s="5">
        <v>2</v>
      </c>
      <c r="CB10" s="5"/>
      <c r="CC10" s="5"/>
    </row>
    <row r="11" spans="1:95" x14ac:dyDescent="0.25">
      <c r="A11" s="17"/>
      <c r="B11" s="10"/>
      <c r="C11" s="5" t="s">
        <v>5</v>
      </c>
      <c r="D11" s="5">
        <v>71</v>
      </c>
      <c r="E11" s="5">
        <v>54</v>
      </c>
      <c r="F11" s="5">
        <f t="shared" si="2"/>
        <v>125</v>
      </c>
      <c r="G11" s="9">
        <f t="shared" si="6"/>
        <v>0.56799999999999995</v>
      </c>
      <c r="H11" s="11"/>
      <c r="I11" s="11"/>
      <c r="J11" s="11"/>
      <c r="K11" s="11"/>
      <c r="L11" s="11"/>
      <c r="M11" s="11"/>
      <c r="N11" s="11"/>
      <c r="O11" s="11"/>
      <c r="P11" s="11"/>
      <c r="S11" s="5" t="s">
        <v>132</v>
      </c>
      <c r="T11" s="5">
        <f t="shared" si="3"/>
        <v>-292</v>
      </c>
      <c r="U11" s="5">
        <v>107</v>
      </c>
      <c r="V11" s="5">
        <v>292</v>
      </c>
      <c r="W11" s="5">
        <f t="shared" si="4"/>
        <v>399</v>
      </c>
      <c r="AC11" s="5" t="s">
        <v>126</v>
      </c>
      <c r="AD11" s="9">
        <f t="shared" si="5"/>
        <v>0.42892156862745096</v>
      </c>
      <c r="AE11" s="5">
        <f>V14+V15</f>
        <v>175</v>
      </c>
      <c r="AF11" s="5">
        <f>AE11+U14+U15</f>
        <v>408</v>
      </c>
      <c r="AG11" s="92"/>
      <c r="AH11" s="11"/>
      <c r="AK11" s="5" t="s">
        <v>126</v>
      </c>
      <c r="AL11" s="9">
        <f t="shared" si="0"/>
        <v>0.57107843137254899</v>
      </c>
      <c r="AM11" s="5">
        <f>U14+U15</f>
        <v>233</v>
      </c>
      <c r="AN11" s="5">
        <f t="shared" si="1"/>
        <v>408</v>
      </c>
      <c r="AO11" s="11"/>
      <c r="AP11" s="11"/>
      <c r="AS11" s="5" t="s">
        <v>5</v>
      </c>
      <c r="AT11" s="14">
        <v>12.12</v>
      </c>
      <c r="AU11" s="98">
        <v>16.98</v>
      </c>
      <c r="AV11" s="20"/>
      <c r="AW11" s="20"/>
      <c r="BG11" s="5" t="s">
        <v>5</v>
      </c>
      <c r="BH11" s="5">
        <v>42</v>
      </c>
      <c r="BI11" s="85">
        <v>47</v>
      </c>
      <c r="BJ11" s="11"/>
      <c r="BK11" s="11"/>
      <c r="BU11" s="5" t="s">
        <v>4</v>
      </c>
      <c r="BV11" s="5"/>
      <c r="BW11" s="5"/>
      <c r="BX11" s="5">
        <v>1</v>
      </c>
      <c r="BY11" s="5"/>
      <c r="BZ11" s="5"/>
      <c r="CA11" s="5"/>
      <c r="CB11" s="5">
        <v>1</v>
      </c>
      <c r="CC11" s="5"/>
    </row>
    <row r="12" spans="1:95" x14ac:dyDescent="0.25">
      <c r="A12" s="17"/>
      <c r="B12" s="10"/>
      <c r="C12" s="5" t="s">
        <v>6</v>
      </c>
      <c r="D12" s="5">
        <v>18</v>
      </c>
      <c r="E12" s="5">
        <v>11</v>
      </c>
      <c r="F12" s="5">
        <f t="shared" si="2"/>
        <v>29</v>
      </c>
      <c r="G12" s="9">
        <f t="shared" si="6"/>
        <v>0.62068965517241381</v>
      </c>
      <c r="H12" s="11"/>
      <c r="I12" s="11"/>
      <c r="J12" s="11"/>
      <c r="K12" s="11"/>
      <c r="L12" s="11"/>
      <c r="M12" s="11"/>
      <c r="N12" s="11"/>
      <c r="O12" s="11"/>
      <c r="P12" s="11"/>
      <c r="S12" s="5" t="s">
        <v>133</v>
      </c>
      <c r="T12" s="5">
        <f t="shared" si="3"/>
        <v>-180</v>
      </c>
      <c r="U12" s="5">
        <v>96</v>
      </c>
      <c r="V12" s="5">
        <v>180</v>
      </c>
      <c r="W12" s="5">
        <f t="shared" si="4"/>
        <v>276</v>
      </c>
      <c r="AC12" s="5" t="s">
        <v>127</v>
      </c>
      <c r="AD12" s="9">
        <f t="shared" ref="AD12" si="7">AE12/AF12</f>
        <v>0.29411764705882354</v>
      </c>
      <c r="AE12" s="5">
        <f>V16</f>
        <v>5</v>
      </c>
      <c r="AF12" s="5">
        <f>AE12+U16</f>
        <v>17</v>
      </c>
      <c r="AG12" s="92"/>
      <c r="AH12" s="11"/>
      <c r="AK12" s="5" t="s">
        <v>127</v>
      </c>
      <c r="AL12" s="9">
        <f t="shared" si="0"/>
        <v>0.70588235294117652</v>
      </c>
      <c r="AM12" s="5">
        <f>U16</f>
        <v>12</v>
      </c>
      <c r="AN12" s="5">
        <f t="shared" si="1"/>
        <v>17</v>
      </c>
      <c r="AP12" s="11"/>
      <c r="AS12" s="5" t="s">
        <v>6</v>
      </c>
      <c r="AT12" s="14">
        <v>22.01</v>
      </c>
      <c r="AU12" s="98">
        <v>23.88</v>
      </c>
      <c r="AV12" s="20"/>
      <c r="AW12" s="20"/>
      <c r="BG12" s="5" t="s">
        <v>6</v>
      </c>
      <c r="BH12" s="5">
        <v>51</v>
      </c>
      <c r="BI12" s="85">
        <v>52</v>
      </c>
      <c r="BJ12" s="11"/>
      <c r="BK12" s="11"/>
      <c r="BU12" s="5" t="s">
        <v>5</v>
      </c>
      <c r="BV12" s="5"/>
      <c r="BW12" s="5"/>
      <c r="BX12" s="5"/>
      <c r="BY12" s="5">
        <v>1</v>
      </c>
      <c r="BZ12" s="5">
        <v>2</v>
      </c>
      <c r="CA12" s="5"/>
      <c r="CB12" s="5">
        <v>1</v>
      </c>
      <c r="CC12" s="5"/>
    </row>
    <row r="13" spans="1:95" x14ac:dyDescent="0.25">
      <c r="A13" s="17"/>
      <c r="B13" s="10"/>
      <c r="C13" s="5" t="s">
        <v>41</v>
      </c>
      <c r="D13" s="5">
        <v>59</v>
      </c>
      <c r="E13" s="5">
        <v>28</v>
      </c>
      <c r="F13" s="5">
        <f t="shared" si="2"/>
        <v>87</v>
      </c>
      <c r="G13" s="9">
        <f t="shared" si="6"/>
        <v>0.67816091954022983</v>
      </c>
      <c r="H13" s="11"/>
      <c r="I13" s="11"/>
      <c r="J13" s="11"/>
      <c r="K13" s="11"/>
      <c r="L13" s="11"/>
      <c r="M13" s="11"/>
      <c r="N13" s="11"/>
      <c r="O13" s="11"/>
      <c r="P13" s="11"/>
      <c r="S13" s="5" t="s">
        <v>134</v>
      </c>
      <c r="T13" s="5">
        <f t="shared" si="3"/>
        <v>-252</v>
      </c>
      <c r="U13" s="5">
        <v>208</v>
      </c>
      <c r="V13" s="5">
        <v>252</v>
      </c>
      <c r="W13" s="5">
        <f t="shared" si="4"/>
        <v>460</v>
      </c>
      <c r="AC13" s="5" t="s">
        <v>28</v>
      </c>
      <c r="AD13" s="9">
        <f t="shared" si="5"/>
        <v>0.64961832061068703</v>
      </c>
      <c r="AE13" s="5">
        <f>SUM(AE7:AE12)</f>
        <v>1702</v>
      </c>
      <c r="AF13" s="5">
        <f>AF7+AF8+AF9+AF10+AF11+AF12</f>
        <v>2620</v>
      </c>
      <c r="AH13" s="11"/>
      <c r="AK13" s="5" t="s">
        <v>28</v>
      </c>
      <c r="AL13" s="9">
        <f>AM13/AN13</f>
        <v>0.35266999615827893</v>
      </c>
      <c r="AM13" s="5">
        <f>SUM(AM7:AM12)</f>
        <v>918</v>
      </c>
      <c r="AN13" s="5">
        <f>AN7+AN8+AN9+AN10+AN11</f>
        <v>2603</v>
      </c>
      <c r="AP13" s="11"/>
      <c r="AS13" s="5" t="s">
        <v>41</v>
      </c>
      <c r="AT13" s="14">
        <v>15.79</v>
      </c>
      <c r="AU13" s="98">
        <v>22.4</v>
      </c>
      <c r="AV13" s="20"/>
      <c r="AW13" s="20"/>
      <c r="BG13" s="5" t="s">
        <v>41</v>
      </c>
      <c r="BH13" s="5">
        <v>46</v>
      </c>
      <c r="BI13" s="85">
        <v>52</v>
      </c>
      <c r="BJ13" s="11"/>
      <c r="BK13" s="11"/>
      <c r="BU13" s="5" t="s">
        <v>6</v>
      </c>
      <c r="BV13" s="5"/>
      <c r="BW13" s="5"/>
      <c r="BX13" s="5">
        <v>1</v>
      </c>
      <c r="BY13" s="5"/>
      <c r="BZ13" s="5"/>
      <c r="CA13" s="5"/>
      <c r="CB13" s="5"/>
      <c r="CC13" s="5"/>
    </row>
    <row r="14" spans="1:95" x14ac:dyDescent="0.25">
      <c r="A14" s="17"/>
      <c r="B14" s="10"/>
      <c r="C14" s="5" t="s">
        <v>43</v>
      </c>
      <c r="D14" s="5">
        <v>85</v>
      </c>
      <c r="E14" s="5">
        <v>46</v>
      </c>
      <c r="F14" s="5">
        <f t="shared" si="2"/>
        <v>131</v>
      </c>
      <c r="G14" s="9">
        <f t="shared" si="6"/>
        <v>0.64885496183206104</v>
      </c>
      <c r="H14" s="11"/>
      <c r="I14" s="11"/>
      <c r="J14" s="11"/>
      <c r="K14" s="11"/>
      <c r="L14" s="11"/>
      <c r="M14" s="11"/>
      <c r="N14" s="11"/>
      <c r="O14" s="11"/>
      <c r="P14" s="11"/>
      <c r="S14" s="5" t="s">
        <v>135</v>
      </c>
      <c r="T14" s="5">
        <f t="shared" si="3"/>
        <v>-134</v>
      </c>
      <c r="U14" s="5">
        <v>162</v>
      </c>
      <c r="V14" s="5">
        <v>134</v>
      </c>
      <c r="W14" s="5">
        <f t="shared" si="4"/>
        <v>296</v>
      </c>
      <c r="AH14" s="11"/>
      <c r="AP14" s="11"/>
      <c r="AS14" s="5" t="s">
        <v>43</v>
      </c>
      <c r="AT14" s="14">
        <v>19.760000000000002</v>
      </c>
      <c r="AU14" s="98">
        <v>26.89</v>
      </c>
      <c r="AV14" s="20"/>
      <c r="AW14" s="20"/>
      <c r="BG14" s="5" t="s">
        <v>43</v>
      </c>
      <c r="BH14" s="5">
        <v>49</v>
      </c>
      <c r="BI14" s="85">
        <v>56</v>
      </c>
      <c r="BJ14" s="11"/>
      <c r="BK14" s="11"/>
      <c r="BU14" s="5" t="s">
        <v>41</v>
      </c>
      <c r="BV14" s="5"/>
      <c r="BW14" s="5"/>
      <c r="BX14" s="5"/>
      <c r="BY14" s="5">
        <v>1</v>
      </c>
      <c r="BZ14" s="5">
        <v>2</v>
      </c>
      <c r="CA14" s="5">
        <v>3</v>
      </c>
      <c r="CB14" s="5"/>
      <c r="CC14" s="5"/>
    </row>
    <row r="15" spans="1:95" x14ac:dyDescent="0.25">
      <c r="A15" s="17"/>
      <c r="B15" s="10"/>
      <c r="C15" s="5" t="s">
        <v>7</v>
      </c>
      <c r="D15" s="5">
        <v>302</v>
      </c>
      <c r="E15" s="5">
        <v>109</v>
      </c>
      <c r="F15" s="5">
        <f t="shared" si="2"/>
        <v>411</v>
      </c>
      <c r="G15" s="9">
        <f t="shared" si="6"/>
        <v>0.73479318734793186</v>
      </c>
      <c r="H15" s="11"/>
      <c r="I15" s="11"/>
      <c r="J15" s="11"/>
      <c r="K15" s="11"/>
      <c r="L15" s="11"/>
      <c r="M15" s="11"/>
      <c r="N15" s="11"/>
      <c r="O15" s="11"/>
      <c r="P15" s="11"/>
      <c r="S15" s="5" t="s">
        <v>136</v>
      </c>
      <c r="T15" s="5">
        <f t="shared" si="3"/>
        <v>-41</v>
      </c>
      <c r="U15" s="5">
        <v>71</v>
      </c>
      <c r="V15" s="5">
        <v>41</v>
      </c>
      <c r="W15" s="5">
        <f t="shared" si="4"/>
        <v>112</v>
      </c>
      <c r="AH15" s="11"/>
      <c r="AP15" s="11"/>
      <c r="AS15" s="5" t="s">
        <v>7</v>
      </c>
      <c r="AT15" s="98">
        <v>12.38</v>
      </c>
      <c r="AU15" s="98">
        <v>16.07</v>
      </c>
      <c r="AV15" s="20"/>
      <c r="AW15" s="20"/>
      <c r="BG15" s="5" t="s">
        <v>7</v>
      </c>
      <c r="BH15" s="5">
        <v>41</v>
      </c>
      <c r="BI15" s="85">
        <v>45</v>
      </c>
      <c r="BJ15" s="11"/>
      <c r="BK15" s="11"/>
      <c r="BU15" s="5" t="s">
        <v>43</v>
      </c>
      <c r="BV15" s="5"/>
      <c r="BW15" s="5"/>
      <c r="BX15" s="5"/>
      <c r="BY15" s="5">
        <v>1</v>
      </c>
      <c r="BZ15" s="5">
        <v>5</v>
      </c>
      <c r="CA15" s="5">
        <v>4</v>
      </c>
      <c r="CB15" s="5"/>
      <c r="CC15" s="5">
        <v>1</v>
      </c>
    </row>
    <row r="16" spans="1:95" x14ac:dyDescent="0.25">
      <c r="A16" s="17"/>
      <c r="B16" s="10"/>
      <c r="C16" s="5" t="s">
        <v>44</v>
      </c>
      <c r="D16" s="5">
        <v>181</v>
      </c>
      <c r="E16" s="5">
        <v>98</v>
      </c>
      <c r="F16" s="5">
        <f t="shared" si="2"/>
        <v>279</v>
      </c>
      <c r="G16" s="9">
        <f t="shared" si="6"/>
        <v>0.64874551971326166</v>
      </c>
      <c r="H16" s="11"/>
      <c r="I16" s="11"/>
      <c r="J16" s="11"/>
      <c r="K16" s="11"/>
      <c r="L16" s="11"/>
      <c r="M16" s="11"/>
      <c r="N16" s="11"/>
      <c r="O16" s="11"/>
      <c r="P16" s="11"/>
      <c r="S16" s="5" t="s">
        <v>127</v>
      </c>
      <c r="T16" s="5">
        <f t="shared" ref="T16" si="8">-V16</f>
        <v>-5</v>
      </c>
      <c r="U16" s="5">
        <v>12</v>
      </c>
      <c r="V16" s="5">
        <v>5</v>
      </c>
      <c r="W16" s="5">
        <f t="shared" ref="W16" si="9">U16+V16</f>
        <v>17</v>
      </c>
      <c r="AS16" s="5" t="s">
        <v>44</v>
      </c>
      <c r="AT16" s="14">
        <v>16.62</v>
      </c>
      <c r="AU16" s="98">
        <v>22.38</v>
      </c>
      <c r="AV16" s="20"/>
      <c r="AW16" s="20"/>
      <c r="BG16" s="5" t="s">
        <v>44</v>
      </c>
      <c r="BH16" s="5">
        <v>46</v>
      </c>
      <c r="BI16" s="85">
        <v>51</v>
      </c>
      <c r="BJ16" s="11"/>
      <c r="BK16" s="11"/>
      <c r="BU16" s="5" t="s">
        <v>7</v>
      </c>
      <c r="BV16" s="5"/>
      <c r="BW16" s="5"/>
      <c r="BX16" s="5"/>
      <c r="BY16" s="5">
        <v>1</v>
      </c>
      <c r="BZ16" s="5">
        <v>2</v>
      </c>
      <c r="CA16" s="5">
        <v>2</v>
      </c>
      <c r="CB16" s="5">
        <v>5</v>
      </c>
      <c r="CC16" s="5">
        <v>1</v>
      </c>
    </row>
    <row r="17" spans="1:84" x14ac:dyDescent="0.25">
      <c r="A17" s="17"/>
      <c r="B17" s="10"/>
      <c r="C17" s="5" t="s">
        <v>8</v>
      </c>
      <c r="D17" s="5">
        <v>34</v>
      </c>
      <c r="E17" s="5">
        <v>24</v>
      </c>
      <c r="F17" s="5">
        <f t="shared" si="2"/>
        <v>58</v>
      </c>
      <c r="G17" s="9">
        <f t="shared" si="6"/>
        <v>0.58620689655172409</v>
      </c>
      <c r="H17" s="11"/>
      <c r="I17" s="11"/>
      <c r="J17" s="11"/>
      <c r="K17" s="11"/>
      <c r="L17" s="11"/>
      <c r="M17" s="11"/>
      <c r="N17" s="11"/>
      <c r="O17" s="11"/>
      <c r="P17" s="11"/>
      <c r="S17" s="40" t="s">
        <v>28</v>
      </c>
      <c r="T17" s="40"/>
      <c r="U17" s="40">
        <f>U7+U8+U9+U10+U11+U12+U13+U14+U15+U16</f>
        <v>918</v>
      </c>
      <c r="V17" s="40">
        <f>V7+V8+V9+V10+V11+V12+V13+V14+V15+V16</f>
        <v>1702</v>
      </c>
      <c r="W17" s="40">
        <f>V17+U17</f>
        <v>2620</v>
      </c>
      <c r="AS17" s="5" t="s">
        <v>8</v>
      </c>
      <c r="AT17" s="14">
        <v>15.22</v>
      </c>
      <c r="AU17" s="98">
        <v>23.02</v>
      </c>
      <c r="AV17" s="20"/>
      <c r="AW17" s="20"/>
      <c r="BG17" s="5" t="s">
        <v>8</v>
      </c>
      <c r="BH17" s="5">
        <v>45</v>
      </c>
      <c r="BI17" s="85">
        <v>51</v>
      </c>
      <c r="BJ17" s="11"/>
      <c r="BK17" s="11"/>
      <c r="BU17" s="5" t="s">
        <v>44</v>
      </c>
      <c r="BV17" s="5"/>
      <c r="BW17" s="5"/>
      <c r="BX17" s="5">
        <v>1</v>
      </c>
      <c r="BY17" s="5"/>
      <c r="BZ17" s="5">
        <v>1</v>
      </c>
      <c r="CA17" s="5">
        <v>2</v>
      </c>
      <c r="CB17" s="5">
        <v>2</v>
      </c>
      <c r="CC17" s="5">
        <v>1</v>
      </c>
    </row>
    <row r="18" spans="1:84" x14ac:dyDescent="0.25">
      <c r="A18" s="17"/>
      <c r="B18" s="10"/>
      <c r="C18" s="5" t="s">
        <v>9</v>
      </c>
      <c r="D18" s="5">
        <v>91</v>
      </c>
      <c r="E18" s="5">
        <v>57</v>
      </c>
      <c r="F18" s="5">
        <f t="shared" si="2"/>
        <v>148</v>
      </c>
      <c r="G18" s="9">
        <f t="shared" si="6"/>
        <v>0.61486486486486491</v>
      </c>
      <c r="H18" s="11"/>
      <c r="I18" s="11"/>
      <c r="J18" s="11"/>
      <c r="K18" s="11"/>
      <c r="L18" s="11"/>
      <c r="M18" s="11"/>
      <c r="N18" s="11"/>
      <c r="O18" s="11"/>
      <c r="P18" s="11"/>
      <c r="AS18" s="5" t="s">
        <v>9</v>
      </c>
      <c r="AT18" s="14">
        <v>17.350000000000001</v>
      </c>
      <c r="AU18" s="98">
        <v>21.77</v>
      </c>
      <c r="AV18" s="20"/>
      <c r="AW18" s="20"/>
      <c r="BG18" s="5" t="s">
        <v>9</v>
      </c>
      <c r="BH18" s="5">
        <v>47</v>
      </c>
      <c r="BI18" s="85">
        <v>51</v>
      </c>
      <c r="BJ18" s="11"/>
      <c r="BK18" s="11"/>
      <c r="BU18" s="5" t="s">
        <v>8</v>
      </c>
      <c r="BV18" s="5"/>
      <c r="BW18" s="5"/>
      <c r="BX18" s="5"/>
      <c r="BY18" s="5">
        <v>1</v>
      </c>
      <c r="BZ18" s="5">
        <v>1</v>
      </c>
      <c r="CA18" s="5">
        <v>1</v>
      </c>
      <c r="CB18" s="5">
        <v>1</v>
      </c>
      <c r="CC18" s="5"/>
    </row>
    <row r="19" spans="1:84" x14ac:dyDescent="0.25">
      <c r="A19" s="17"/>
      <c r="B19" s="10"/>
      <c r="C19" s="5" t="s">
        <v>42</v>
      </c>
      <c r="D19" s="5">
        <v>47</v>
      </c>
      <c r="E19" s="5">
        <v>19</v>
      </c>
      <c r="F19" s="5">
        <f t="shared" si="2"/>
        <v>66</v>
      </c>
      <c r="G19" s="9">
        <f t="shared" si="6"/>
        <v>0.71212121212121215</v>
      </c>
      <c r="H19" s="11"/>
      <c r="I19" s="11"/>
      <c r="J19" s="11"/>
      <c r="K19" s="11"/>
      <c r="L19" s="11"/>
      <c r="M19" s="11"/>
      <c r="N19" s="11"/>
      <c r="O19" s="11"/>
      <c r="P19" s="11"/>
      <c r="AS19" s="5" t="s">
        <v>42</v>
      </c>
      <c r="AT19" s="14">
        <v>13.92</v>
      </c>
      <c r="AU19" s="98">
        <v>21.3</v>
      </c>
      <c r="AV19" s="20"/>
      <c r="AW19" s="20"/>
      <c r="BG19" s="5" t="s">
        <v>42</v>
      </c>
      <c r="BH19" s="5">
        <v>43</v>
      </c>
      <c r="BI19" s="85">
        <v>50</v>
      </c>
      <c r="BJ19" s="11"/>
      <c r="BK19" s="11"/>
      <c r="BU19" s="5" t="s">
        <v>9</v>
      </c>
      <c r="BV19" s="5"/>
      <c r="BW19" s="5"/>
      <c r="BX19" s="5"/>
      <c r="BY19" s="5">
        <v>1</v>
      </c>
      <c r="BZ19" s="5">
        <v>1</v>
      </c>
      <c r="CA19" s="5">
        <v>3</v>
      </c>
      <c r="CB19" s="5">
        <v>1</v>
      </c>
      <c r="CC19" s="5">
        <v>2</v>
      </c>
    </row>
    <row r="20" spans="1:84" x14ac:dyDescent="0.25">
      <c r="A20" s="17"/>
      <c r="B20" s="10"/>
      <c r="C20" s="5" t="s">
        <v>10</v>
      </c>
      <c r="D20" s="5">
        <v>8</v>
      </c>
      <c r="E20" s="5">
        <v>6</v>
      </c>
      <c r="F20" s="5">
        <f t="shared" si="2"/>
        <v>14</v>
      </c>
      <c r="G20" s="9">
        <f t="shared" si="6"/>
        <v>0.5714285714285714</v>
      </c>
      <c r="H20" s="11"/>
      <c r="I20" s="11"/>
      <c r="J20" s="11"/>
      <c r="K20" s="11"/>
      <c r="L20" s="11"/>
      <c r="M20" s="11"/>
      <c r="N20" s="11"/>
      <c r="O20" s="11"/>
      <c r="P20" s="11"/>
      <c r="AS20" s="5" t="s">
        <v>10</v>
      </c>
      <c r="AT20" s="14">
        <v>16.88</v>
      </c>
      <c r="AU20" s="98">
        <v>22.46</v>
      </c>
      <c r="AV20" s="20"/>
      <c r="AW20" s="20"/>
      <c r="BG20" s="5" t="s">
        <v>10</v>
      </c>
      <c r="BH20" s="5">
        <v>48</v>
      </c>
      <c r="BI20" s="85">
        <v>52</v>
      </c>
      <c r="BJ20" s="11"/>
      <c r="BK20" s="11"/>
      <c r="BU20" s="5" t="s">
        <v>42</v>
      </c>
      <c r="BV20" s="5"/>
      <c r="BW20" s="5"/>
      <c r="BX20" s="5"/>
      <c r="BY20" s="5">
        <v>1</v>
      </c>
      <c r="BZ20" s="5"/>
      <c r="CA20" s="5"/>
      <c r="CB20" s="5">
        <v>1</v>
      </c>
      <c r="CC20" s="5"/>
    </row>
    <row r="21" spans="1:84" x14ac:dyDescent="0.25">
      <c r="A21" s="17"/>
      <c r="B21" s="10"/>
      <c r="C21" s="5" t="s">
        <v>11</v>
      </c>
      <c r="D21" s="5">
        <v>243</v>
      </c>
      <c r="E21" s="5">
        <v>71</v>
      </c>
      <c r="F21" s="5">
        <f t="shared" si="2"/>
        <v>314</v>
      </c>
      <c r="G21" s="9">
        <f t="shared" si="6"/>
        <v>0.77388535031847139</v>
      </c>
      <c r="H21" s="11"/>
      <c r="I21" s="11"/>
      <c r="J21" s="11"/>
      <c r="K21" s="11"/>
      <c r="L21" s="11"/>
      <c r="M21" s="11"/>
      <c r="N21" s="11"/>
      <c r="O21" s="11"/>
      <c r="P21" s="11"/>
      <c r="AS21" s="5" t="s">
        <v>11</v>
      </c>
      <c r="AT21" s="14">
        <v>20.07</v>
      </c>
      <c r="AU21" s="98">
        <v>21.74</v>
      </c>
      <c r="AV21" s="20"/>
      <c r="AW21" s="20"/>
      <c r="BG21" s="5" t="s">
        <v>11</v>
      </c>
      <c r="BH21" s="5">
        <v>49</v>
      </c>
      <c r="BI21" s="85">
        <v>51</v>
      </c>
      <c r="BJ21" s="11"/>
      <c r="BK21" s="11"/>
      <c r="BU21" s="5" t="s">
        <v>10</v>
      </c>
      <c r="BV21" s="5"/>
      <c r="BW21" s="5"/>
      <c r="BX21" s="5"/>
      <c r="BY21" s="5">
        <v>1</v>
      </c>
      <c r="BZ21" s="5"/>
      <c r="CA21" s="5"/>
      <c r="CB21" s="5"/>
      <c r="CC21" s="5"/>
    </row>
    <row r="22" spans="1:84" x14ac:dyDescent="0.25">
      <c r="A22" s="17"/>
      <c r="B22" s="10"/>
      <c r="C22" s="5" t="s">
        <v>12</v>
      </c>
      <c r="D22" s="5">
        <v>42</v>
      </c>
      <c r="E22" s="5">
        <v>23</v>
      </c>
      <c r="F22" s="5">
        <f t="shared" si="2"/>
        <v>65</v>
      </c>
      <c r="G22" s="9">
        <f t="shared" si="6"/>
        <v>0.64615384615384619</v>
      </c>
      <c r="H22" s="11"/>
      <c r="I22" s="11"/>
      <c r="J22" s="11"/>
      <c r="K22" s="11"/>
      <c r="L22" s="11"/>
      <c r="M22" s="11"/>
      <c r="N22" s="11"/>
      <c r="O22" s="11"/>
      <c r="P22" s="11"/>
      <c r="AS22" s="5" t="s">
        <v>12</v>
      </c>
      <c r="AT22" s="14">
        <v>16.41</v>
      </c>
      <c r="AU22" s="98">
        <v>21.89</v>
      </c>
      <c r="AV22" s="20"/>
      <c r="AW22" s="20"/>
      <c r="BG22" s="5" t="s">
        <v>12</v>
      </c>
      <c r="BH22" s="5">
        <v>47</v>
      </c>
      <c r="BI22" s="85">
        <v>51</v>
      </c>
      <c r="BJ22" s="11"/>
      <c r="BK22" s="11"/>
      <c r="BU22" s="5" t="s">
        <v>11</v>
      </c>
      <c r="BV22" s="5"/>
      <c r="BW22" s="5"/>
      <c r="BX22" s="5">
        <v>1</v>
      </c>
      <c r="BY22" s="5"/>
      <c r="BZ22" s="5">
        <v>1</v>
      </c>
      <c r="CA22" s="5"/>
      <c r="CB22" s="5">
        <v>2</v>
      </c>
      <c r="CC22" s="5">
        <v>1</v>
      </c>
    </row>
    <row r="23" spans="1:84" x14ac:dyDescent="0.25">
      <c r="A23" s="17"/>
      <c r="B23" s="10"/>
      <c r="C23" s="5" t="s">
        <v>13</v>
      </c>
      <c r="D23" s="5">
        <v>16</v>
      </c>
      <c r="E23" s="5">
        <v>6</v>
      </c>
      <c r="F23" s="5">
        <f t="shared" si="2"/>
        <v>22</v>
      </c>
      <c r="G23" s="9">
        <f t="shared" si="6"/>
        <v>0.72727272727272729</v>
      </c>
      <c r="H23" s="11"/>
      <c r="I23" s="11"/>
      <c r="J23" s="11"/>
      <c r="K23" s="11"/>
      <c r="L23" s="11"/>
      <c r="M23" s="11"/>
      <c r="N23" s="11"/>
      <c r="O23" s="11"/>
      <c r="P23" s="11"/>
      <c r="AS23" s="5" t="s">
        <v>13</v>
      </c>
      <c r="AT23" s="98">
        <v>23.36</v>
      </c>
      <c r="AU23" s="98">
        <v>24.75</v>
      </c>
      <c r="AV23" s="20"/>
      <c r="AW23" s="20"/>
      <c r="BG23" s="5" t="s">
        <v>13</v>
      </c>
      <c r="BH23" s="5">
        <v>50</v>
      </c>
      <c r="BI23" s="85">
        <v>52</v>
      </c>
      <c r="BJ23" s="11"/>
      <c r="BK23" s="11"/>
      <c r="BU23" s="5" t="s">
        <v>12</v>
      </c>
      <c r="BV23" s="5"/>
      <c r="BW23" s="5"/>
      <c r="BX23" s="5"/>
      <c r="BY23" s="5">
        <v>1</v>
      </c>
      <c r="BZ23" s="5"/>
      <c r="CA23" s="5"/>
      <c r="CB23" s="5">
        <v>1</v>
      </c>
      <c r="CC23" s="5"/>
    </row>
    <row r="24" spans="1:84" ht="15.75" thickBot="1" x14ac:dyDescent="0.3">
      <c r="A24" s="17"/>
      <c r="B24" s="10"/>
      <c r="C24" s="41" t="s">
        <v>14</v>
      </c>
      <c r="D24" s="41">
        <v>77</v>
      </c>
      <c r="E24" s="41">
        <v>23</v>
      </c>
      <c r="F24" s="5">
        <f t="shared" si="2"/>
        <v>100</v>
      </c>
      <c r="G24" s="42">
        <f t="shared" si="6"/>
        <v>0.77</v>
      </c>
      <c r="H24" s="11"/>
      <c r="I24" s="11"/>
      <c r="J24" s="11"/>
      <c r="K24" s="11"/>
      <c r="L24" s="11"/>
      <c r="M24" s="11"/>
      <c r="N24" s="11"/>
      <c r="O24" s="11"/>
      <c r="P24" s="11"/>
      <c r="AS24" s="5" t="s">
        <v>14</v>
      </c>
      <c r="AT24" s="14">
        <v>13.99</v>
      </c>
      <c r="AU24" s="98">
        <v>16.27</v>
      </c>
      <c r="AV24" s="20"/>
      <c r="AW24" s="20"/>
      <c r="BG24" s="5" t="s">
        <v>14</v>
      </c>
      <c r="BH24" s="5">
        <v>43</v>
      </c>
      <c r="BI24" s="85">
        <v>46</v>
      </c>
      <c r="BJ24" s="11"/>
      <c r="BK24" s="11"/>
      <c r="BU24" s="5" t="s">
        <v>13</v>
      </c>
      <c r="BV24" s="5"/>
      <c r="BW24" s="5"/>
      <c r="BX24" s="5"/>
      <c r="BY24" s="5">
        <v>1</v>
      </c>
      <c r="BZ24" s="5"/>
      <c r="CA24" s="5"/>
      <c r="CB24" s="5"/>
      <c r="CC24" s="5"/>
    </row>
    <row r="25" spans="1:84" ht="19.5" thickBot="1" x14ac:dyDescent="0.3">
      <c r="C25" s="43" t="s">
        <v>28</v>
      </c>
      <c r="D25" s="44">
        <f>SUM(D7:D24)</f>
        <v>1702</v>
      </c>
      <c r="E25" s="44">
        <f>SUM(E7:E24)</f>
        <v>918</v>
      </c>
      <c r="F25" s="44">
        <f>SUM(F7:F24)</f>
        <v>2620</v>
      </c>
      <c r="G25" s="45">
        <f t="shared" ref="G25" si="10">D25/F25</f>
        <v>0.64961832061068703</v>
      </c>
      <c r="AS25" s="50"/>
      <c r="BG25" s="51"/>
      <c r="BU25" s="5" t="s">
        <v>14</v>
      </c>
      <c r="BV25" s="5"/>
      <c r="BW25" s="5"/>
      <c r="BX25" s="5">
        <v>1</v>
      </c>
      <c r="BY25" s="5"/>
      <c r="BZ25" s="5">
        <v>1</v>
      </c>
      <c r="CA25" s="5">
        <v>2</v>
      </c>
      <c r="CB25" s="26"/>
      <c r="CC25" s="26"/>
    </row>
    <row r="26" spans="1:84" x14ac:dyDescent="0.25">
      <c r="BU26" s="46" t="s">
        <v>17</v>
      </c>
      <c r="BV26" s="47">
        <f t="shared" ref="BV26:BW26" si="11">SUM(BV8:BV25)</f>
        <v>11</v>
      </c>
      <c r="BW26" s="47">
        <f t="shared" si="11"/>
        <v>23</v>
      </c>
      <c r="BX26" s="47">
        <f>SUM(BX8:BX25)</f>
        <v>7</v>
      </c>
      <c r="BY26" s="47">
        <f>SUM(BY8:BY25)</f>
        <v>10</v>
      </c>
      <c r="BZ26" s="47">
        <f>SUM(BZ8:BZ25)</f>
        <v>18</v>
      </c>
      <c r="CA26" s="47">
        <f>SUM(CA8:CA25)</f>
        <v>26</v>
      </c>
      <c r="CB26" s="47">
        <f t="shared" ref="CB26:CC26" si="12">SUM(CB8:CB25)</f>
        <v>18</v>
      </c>
      <c r="CC26" s="47">
        <f t="shared" si="12"/>
        <v>9</v>
      </c>
      <c r="CF26" s="10"/>
    </row>
    <row r="27" spans="1:84" x14ac:dyDescent="0.25">
      <c r="BV27" s="111">
        <f>SUM(BV26:BW26)</f>
        <v>34</v>
      </c>
      <c r="BW27" s="112"/>
      <c r="BX27" s="113">
        <f>SUM(BX26:BY26)</f>
        <v>17</v>
      </c>
      <c r="BY27" s="114"/>
      <c r="BZ27" s="113">
        <f>SUM(BZ26:CA26)</f>
        <v>44</v>
      </c>
      <c r="CA27" s="113"/>
      <c r="CB27" s="111">
        <f>SUM(CB26:CC26)</f>
        <v>27</v>
      </c>
      <c r="CC27" s="112"/>
    </row>
    <row r="28" spans="1:84" ht="22.15" customHeight="1" x14ac:dyDescent="0.25">
      <c r="BV28" s="104" t="s">
        <v>24</v>
      </c>
      <c r="BW28" s="105"/>
      <c r="BX28" s="104" t="s">
        <v>27</v>
      </c>
      <c r="BY28" s="105"/>
      <c r="BZ28" s="104" t="s">
        <v>25</v>
      </c>
      <c r="CA28" s="105"/>
      <c r="CB28" s="104" t="s">
        <v>26</v>
      </c>
      <c r="CC28" s="105"/>
    </row>
    <row r="29" spans="1:84" x14ac:dyDescent="0.25">
      <c r="BV29" s="49">
        <f>BV26/BV27</f>
        <v>0.3235294117647059</v>
      </c>
      <c r="BW29" s="49">
        <f>BW26/BV27</f>
        <v>0.67647058823529416</v>
      </c>
      <c r="BX29" s="49">
        <f>BX26/BX27</f>
        <v>0.41176470588235292</v>
      </c>
      <c r="BY29" s="49">
        <f>BY26/BX27</f>
        <v>0.58823529411764708</v>
      </c>
      <c r="BZ29" s="49">
        <f t="shared" ref="BZ29:CB29" si="13">BZ26/BZ27</f>
        <v>0.40909090909090912</v>
      </c>
      <c r="CA29" s="49">
        <f>CA26/BZ27</f>
        <v>0.59090909090909094</v>
      </c>
      <c r="CB29" s="49">
        <f t="shared" si="13"/>
        <v>0.66666666666666663</v>
      </c>
      <c r="CC29" s="49">
        <f>CC26/CB27</f>
        <v>0.33333333333333331</v>
      </c>
    </row>
    <row r="30" spans="1:84" x14ac:dyDescent="0.25">
      <c r="BV30" s="48"/>
    </row>
  </sheetData>
  <sheetProtection algorithmName="SHA-512" hashValue="fdvqvkraii0BHf4nVkWvAv077/i03ysXHGIuXd0dd9dHqFSnjexaNtX0NxdaQjUMR+nzql1/BCeP5cT7yJ/Fzg==" saltValue="3yUTLhwOuW9Q9hC606AN7A==" spinCount="100000" sheet="1" objects="1" scenarios="1"/>
  <mergeCells count="20">
    <mergeCell ref="C4:G4"/>
    <mergeCell ref="AS4:AY4"/>
    <mergeCell ref="BV27:BW27"/>
    <mergeCell ref="BZ27:CA27"/>
    <mergeCell ref="CB27:CC27"/>
    <mergeCell ref="BX27:BY27"/>
    <mergeCell ref="BZ6:CA6"/>
    <mergeCell ref="CB6:CC6"/>
    <mergeCell ref="BX6:BY6"/>
    <mergeCell ref="BU4:CE4"/>
    <mergeCell ref="S4:V4"/>
    <mergeCell ref="BG4:BI4"/>
    <mergeCell ref="BV6:BW6"/>
    <mergeCell ref="AC4:AE4"/>
    <mergeCell ref="AK4:AM4"/>
    <mergeCell ref="CG5:CI5"/>
    <mergeCell ref="BV28:BW28"/>
    <mergeCell ref="BZ28:CA28"/>
    <mergeCell ref="CB28:CC28"/>
    <mergeCell ref="BX28:BY28"/>
  </mergeCells>
  <phoneticPr fontId="0" type="noConversion"/>
  <pageMargins left="0.7" right="0.7" top="0.75" bottom="0.75" header="0.3" footer="0.3"/>
  <pageSetup paperSize="9" scale="98" fitToWidth="0" fitToHeight="0" orientation="landscape" r:id="rId1"/>
  <ignoredErrors>
    <ignoredError sqref="BW29 CA29 CC29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tabColor theme="0"/>
  </sheetPr>
  <dimension ref="B1:AI26"/>
  <sheetViews>
    <sheetView showGridLines="0" showRowColHeaders="0" workbookViewId="0"/>
  </sheetViews>
  <sheetFormatPr baseColWidth="10" defaultRowHeight="15" x14ac:dyDescent="0.25"/>
  <cols>
    <col min="1" max="1" width="4.42578125" customWidth="1"/>
    <col min="2" max="2" width="18.42578125" customWidth="1"/>
    <col min="3" max="3" width="11.5703125" bestFit="1" customWidth="1"/>
    <col min="4" max="4" width="9.7109375" bestFit="1" customWidth="1"/>
    <col min="13" max="13" width="6" customWidth="1"/>
    <col min="14" max="14" width="3.140625" customWidth="1"/>
    <col min="15" max="15" width="5.85546875" customWidth="1"/>
    <col min="16" max="16" width="16.7109375" bestFit="1" customWidth="1"/>
    <col min="28" max="28" width="3.140625" customWidth="1"/>
    <col min="29" max="29" width="5.85546875" customWidth="1"/>
    <col min="30" max="30" width="16.7109375" bestFit="1" customWidth="1"/>
  </cols>
  <sheetData>
    <row r="1" spans="2:35" ht="18.75" x14ac:dyDescent="0.25">
      <c r="B1" s="1" t="s">
        <v>20</v>
      </c>
      <c r="N1" s="8"/>
      <c r="AB1" s="8"/>
    </row>
    <row r="4" spans="2:35" ht="24" customHeight="1" x14ac:dyDescent="0.25">
      <c r="B4" s="116" t="s">
        <v>87</v>
      </c>
      <c r="C4" s="108"/>
      <c r="D4" s="7"/>
      <c r="E4" s="7"/>
      <c r="P4" s="116" t="s">
        <v>88</v>
      </c>
      <c r="Q4" s="108"/>
      <c r="AD4" s="116" t="s">
        <v>19</v>
      </c>
      <c r="AE4" s="108"/>
      <c r="AF4" s="108"/>
    </row>
    <row r="5" spans="2:35" x14ac:dyDescent="0.25">
      <c r="B5" s="2"/>
      <c r="C5" s="2"/>
      <c r="D5" s="2"/>
      <c r="P5" s="2"/>
      <c r="Q5" s="2"/>
      <c r="AD5" s="2"/>
      <c r="AE5" s="2"/>
      <c r="AG5" s="54"/>
    </row>
    <row r="6" spans="2:35" ht="18" x14ac:dyDescent="0.25">
      <c r="B6" s="3" t="s">
        <v>83</v>
      </c>
      <c r="C6" s="3" t="s">
        <v>1</v>
      </c>
      <c r="P6" s="83" t="s">
        <v>83</v>
      </c>
      <c r="Q6" s="83" t="s">
        <v>15</v>
      </c>
      <c r="AD6" s="3" t="s">
        <v>110</v>
      </c>
      <c r="AE6" s="3" t="s">
        <v>111</v>
      </c>
      <c r="AF6" s="83" t="s">
        <v>18</v>
      </c>
      <c r="AG6" s="54"/>
    </row>
    <row r="7" spans="2:35" x14ac:dyDescent="0.25">
      <c r="B7" s="5" t="s">
        <v>82</v>
      </c>
      <c r="C7" s="5">
        <v>59.2</v>
      </c>
      <c r="P7" s="85" t="s">
        <v>82</v>
      </c>
      <c r="Q7" s="85">
        <v>31.92</v>
      </c>
      <c r="R7" s="11"/>
      <c r="AD7" s="5" t="s">
        <v>122</v>
      </c>
      <c r="AE7" s="96">
        <v>90</v>
      </c>
      <c r="AF7" s="95">
        <f>(AE7)/AE13</f>
        <v>3.4351145038167941E-2</v>
      </c>
      <c r="AG7" s="54"/>
      <c r="AH7" s="97"/>
      <c r="AI7" s="54"/>
    </row>
    <row r="8" spans="2:35" x14ac:dyDescent="0.25">
      <c r="B8" s="5" t="s">
        <v>2</v>
      </c>
      <c r="C8" s="5">
        <v>47.6</v>
      </c>
      <c r="P8" s="85" t="s">
        <v>2</v>
      </c>
      <c r="Q8" s="85">
        <v>18.399999999999999</v>
      </c>
      <c r="R8" s="11"/>
      <c r="AD8" s="5" t="s">
        <v>123</v>
      </c>
      <c r="AE8" s="96">
        <v>505</v>
      </c>
      <c r="AF8" s="95">
        <f>(AE8)/AE13</f>
        <v>0.19274809160305342</v>
      </c>
      <c r="AG8" s="54"/>
      <c r="AH8" s="97"/>
      <c r="AI8" s="54"/>
    </row>
    <row r="9" spans="2:35" x14ac:dyDescent="0.25">
      <c r="B9" s="5" t="s">
        <v>3</v>
      </c>
      <c r="C9" s="5">
        <v>54.3</v>
      </c>
      <c r="P9" s="85" t="s">
        <v>3</v>
      </c>
      <c r="Q9" s="85">
        <v>26</v>
      </c>
      <c r="R9" s="11"/>
      <c r="AD9" s="5" t="s">
        <v>124</v>
      </c>
      <c r="AE9" s="96">
        <v>864</v>
      </c>
      <c r="AF9" s="95">
        <f>(AE9)/AE13</f>
        <v>0.32977099236641222</v>
      </c>
      <c r="AG9" s="54"/>
      <c r="AH9" s="97"/>
      <c r="AI9" s="54"/>
    </row>
    <row r="10" spans="2:35" x14ac:dyDescent="0.25">
      <c r="B10" s="5" t="s">
        <v>4</v>
      </c>
      <c r="C10" s="5">
        <v>53</v>
      </c>
      <c r="P10" s="85" t="s">
        <v>4</v>
      </c>
      <c r="Q10" s="85">
        <v>25</v>
      </c>
      <c r="R10" s="11"/>
      <c r="AD10" s="5" t="s">
        <v>125</v>
      </c>
      <c r="AE10" s="96">
        <v>736</v>
      </c>
      <c r="AF10" s="95">
        <f>(AE10)/AE13</f>
        <v>0.28091603053435116</v>
      </c>
      <c r="AG10" s="54"/>
      <c r="AH10" s="97"/>
      <c r="AI10" s="54"/>
    </row>
    <row r="11" spans="2:35" x14ac:dyDescent="0.25">
      <c r="B11" s="5" t="s">
        <v>5</v>
      </c>
      <c r="C11" s="5">
        <v>44.3</v>
      </c>
      <c r="P11" s="85" t="s">
        <v>5</v>
      </c>
      <c r="Q11" s="85">
        <v>14.25</v>
      </c>
      <c r="R11" s="11"/>
      <c r="AD11" s="5" t="s">
        <v>126</v>
      </c>
      <c r="AE11" s="96">
        <v>408</v>
      </c>
      <c r="AF11" s="95">
        <f>(AE11)/AE13</f>
        <v>0.15572519083969466</v>
      </c>
      <c r="AG11" s="54"/>
      <c r="AH11" s="97"/>
      <c r="AI11" s="54"/>
    </row>
    <row r="12" spans="2:35" x14ac:dyDescent="0.25">
      <c r="B12" s="5" t="s">
        <v>6</v>
      </c>
      <c r="C12" s="5">
        <v>51.1</v>
      </c>
      <c r="P12" s="85" t="s">
        <v>6</v>
      </c>
      <c r="Q12" s="85">
        <v>22.75</v>
      </c>
      <c r="R12" s="11"/>
      <c r="AD12" s="5" t="s">
        <v>127</v>
      </c>
      <c r="AE12" s="96">
        <v>17</v>
      </c>
      <c r="AF12" s="95">
        <f>(AE12)/AE13</f>
        <v>6.4885496183206106E-3</v>
      </c>
      <c r="AG12" s="54"/>
    </row>
    <row r="13" spans="2:35" x14ac:dyDescent="0.25">
      <c r="B13" s="5" t="s">
        <v>41</v>
      </c>
      <c r="C13" s="5">
        <v>47.7</v>
      </c>
      <c r="P13" s="85" t="s">
        <v>41</v>
      </c>
      <c r="Q13" s="85">
        <v>17.920000000000002</v>
      </c>
      <c r="R13" s="11"/>
      <c r="AE13" s="5">
        <f>SUM(AE7:AE12)</f>
        <v>2620</v>
      </c>
      <c r="AF13" s="95">
        <f>SUM(AF7:AF11)</f>
        <v>0.99351145038167932</v>
      </c>
      <c r="AG13" s="54"/>
    </row>
    <row r="14" spans="2:35" x14ac:dyDescent="0.25">
      <c r="B14" s="5" t="s">
        <v>43</v>
      </c>
      <c r="C14" s="5">
        <v>51.3</v>
      </c>
      <c r="P14" s="85" t="s">
        <v>43</v>
      </c>
      <c r="Q14" s="85">
        <v>22.25</v>
      </c>
      <c r="R14" s="11"/>
    </row>
    <row r="15" spans="2:35" x14ac:dyDescent="0.25">
      <c r="B15" s="5" t="s">
        <v>7</v>
      </c>
      <c r="C15" s="5">
        <v>42.1</v>
      </c>
      <c r="P15" s="85" t="s">
        <v>7</v>
      </c>
      <c r="Q15" s="85">
        <v>13.33</v>
      </c>
      <c r="R15" s="11"/>
    </row>
    <row r="16" spans="2:35" x14ac:dyDescent="0.25">
      <c r="B16" s="5" t="s">
        <v>44</v>
      </c>
      <c r="C16" s="5">
        <v>47.6</v>
      </c>
      <c r="P16" s="85" t="s">
        <v>44</v>
      </c>
      <c r="Q16" s="85">
        <v>18.670000000000002</v>
      </c>
      <c r="R16" s="11"/>
    </row>
    <row r="17" spans="2:18" x14ac:dyDescent="0.25">
      <c r="B17" s="5" t="s">
        <v>8</v>
      </c>
      <c r="C17" s="5">
        <v>47.4</v>
      </c>
      <c r="P17" s="85" t="s">
        <v>8</v>
      </c>
      <c r="Q17" s="85">
        <v>18.420000000000002</v>
      </c>
      <c r="R17" s="11"/>
    </row>
    <row r="18" spans="2:18" x14ac:dyDescent="0.25">
      <c r="B18" s="5" t="s">
        <v>9</v>
      </c>
      <c r="C18" s="5">
        <v>48.6</v>
      </c>
      <c r="P18" s="85" t="s">
        <v>9</v>
      </c>
      <c r="Q18" s="85">
        <v>19.079999999999998</v>
      </c>
      <c r="R18" s="11"/>
    </row>
    <row r="19" spans="2:18" x14ac:dyDescent="0.25">
      <c r="B19" s="5" t="s">
        <v>42</v>
      </c>
      <c r="C19" s="5">
        <v>45.1</v>
      </c>
      <c r="P19" s="85" t="s">
        <v>42</v>
      </c>
      <c r="Q19" s="85">
        <v>16.079999999999998</v>
      </c>
      <c r="R19" s="11"/>
    </row>
    <row r="20" spans="2:18" x14ac:dyDescent="0.25">
      <c r="B20" s="5" t="s">
        <v>10</v>
      </c>
      <c r="C20" s="5">
        <v>49.4</v>
      </c>
      <c r="P20" s="85" t="s">
        <v>10</v>
      </c>
      <c r="Q20" s="85">
        <v>19.25</v>
      </c>
      <c r="R20" s="11"/>
    </row>
    <row r="21" spans="2:18" x14ac:dyDescent="0.25">
      <c r="B21" s="5" t="s">
        <v>11</v>
      </c>
      <c r="C21" s="5">
        <v>49.4</v>
      </c>
      <c r="P21" s="85" t="s">
        <v>11</v>
      </c>
      <c r="Q21" s="85">
        <v>20.420000000000002</v>
      </c>
      <c r="R21" s="11"/>
    </row>
    <row r="22" spans="2:18" x14ac:dyDescent="0.25">
      <c r="B22" s="5" t="s">
        <v>12</v>
      </c>
      <c r="C22" s="5">
        <v>48.2</v>
      </c>
      <c r="P22" s="85" t="s">
        <v>12</v>
      </c>
      <c r="Q22" s="85">
        <v>18.329999999999998</v>
      </c>
      <c r="R22" s="11"/>
    </row>
    <row r="23" spans="2:18" x14ac:dyDescent="0.25">
      <c r="B23" s="5" t="s">
        <v>13</v>
      </c>
      <c r="C23" s="5">
        <v>50.7</v>
      </c>
      <c r="P23" s="85" t="s">
        <v>13</v>
      </c>
      <c r="Q23" s="85">
        <v>23.75</v>
      </c>
      <c r="R23" s="11"/>
    </row>
    <row r="24" spans="2:18" x14ac:dyDescent="0.25">
      <c r="B24" s="5" t="s">
        <v>14</v>
      </c>
      <c r="C24" s="5">
        <v>43.7</v>
      </c>
      <c r="P24" s="85" t="s">
        <v>14</v>
      </c>
      <c r="Q24" s="85">
        <v>14.5</v>
      </c>
      <c r="R24" s="11"/>
    </row>
    <row r="25" spans="2:18" x14ac:dyDescent="0.25">
      <c r="B25" s="52"/>
      <c r="C25" s="53"/>
      <c r="D25" s="54"/>
      <c r="P25" s="51"/>
      <c r="Q25" s="55"/>
      <c r="R25" s="54"/>
    </row>
    <row r="26" spans="2:18" x14ac:dyDescent="0.25">
      <c r="P26" s="54"/>
      <c r="Q26" s="54"/>
    </row>
  </sheetData>
  <sheetProtection algorithmName="SHA-512" hashValue="fV/t5Mm/zTwWXJ95JcJLUnQyNyKyzmp07tkB40VF1BkIJt08DrRege4KIh0q4l6djo2McMFLnIyek/y+SHu0Aw==" saltValue="fLtC8q8TEbtGDqLJb4VOvw==" spinCount="100000" sheet="1" objects="1" scenarios="1"/>
  <mergeCells count="3">
    <mergeCell ref="B4:C4"/>
    <mergeCell ref="P4:Q4"/>
    <mergeCell ref="AD4:AF4"/>
  </mergeCells>
  <phoneticPr fontId="0" type="noConversion"/>
  <pageMargins left="0.7" right="0.7" top="0.75" bottom="0.75" header="0.3" footer="0.3"/>
  <pageSetup paperSize="9" fitToWidth="0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tabColor theme="0"/>
  </sheetPr>
  <dimension ref="B1:G38"/>
  <sheetViews>
    <sheetView showGridLines="0" showRowColHeaders="0" workbookViewId="0">
      <selection activeCell="H27" sqref="H27"/>
    </sheetView>
  </sheetViews>
  <sheetFormatPr baseColWidth="10" defaultRowHeight="15" x14ac:dyDescent="0.25"/>
  <cols>
    <col min="1" max="1" width="6.140625" customWidth="1"/>
    <col min="2" max="2" width="16.7109375" customWidth="1"/>
    <col min="3" max="3" width="11.5703125" customWidth="1"/>
    <col min="7" max="7" width="11.42578125" customWidth="1"/>
  </cols>
  <sheetData>
    <row r="1" spans="2:6" ht="18.75" x14ac:dyDescent="0.25">
      <c r="B1" s="1" t="s">
        <v>30</v>
      </c>
    </row>
    <row r="3" spans="2:6" ht="21" customHeight="1" x14ac:dyDescent="0.25">
      <c r="B3" s="116" t="s">
        <v>89</v>
      </c>
      <c r="C3" s="108"/>
      <c r="D3" s="108"/>
      <c r="E3" s="108"/>
      <c r="F3" s="108"/>
    </row>
    <row r="4" spans="2:6" x14ac:dyDescent="0.25">
      <c r="B4" s="2"/>
      <c r="D4" s="2"/>
      <c r="E4" s="2"/>
    </row>
    <row r="5" spans="2:6" ht="22.5" customHeight="1" x14ac:dyDescent="0.25">
      <c r="B5" s="3" t="s">
        <v>0</v>
      </c>
      <c r="C5" s="3" t="s">
        <v>31</v>
      </c>
      <c r="D5" s="22" t="s">
        <v>55</v>
      </c>
      <c r="E5" s="3" t="s">
        <v>56</v>
      </c>
      <c r="F5" s="3" t="s">
        <v>32</v>
      </c>
    </row>
    <row r="6" spans="2:6" x14ac:dyDescent="0.25">
      <c r="B6" s="5" t="s">
        <v>82</v>
      </c>
      <c r="C6" s="5">
        <v>185</v>
      </c>
      <c r="D6" s="5">
        <v>7</v>
      </c>
      <c r="E6" s="5">
        <v>9</v>
      </c>
      <c r="F6" s="9">
        <f>(D6+E6)/$C6</f>
        <v>8.6486486486486491E-2</v>
      </c>
    </row>
    <row r="7" spans="2:6" x14ac:dyDescent="0.25">
      <c r="B7" s="5" t="s">
        <v>2</v>
      </c>
      <c r="C7" s="5">
        <v>475</v>
      </c>
      <c r="D7" s="5">
        <v>7</v>
      </c>
      <c r="E7" s="5">
        <v>6</v>
      </c>
      <c r="F7" s="9">
        <f>(D7+E7)/$C7</f>
        <v>2.736842105263158E-2</v>
      </c>
    </row>
    <row r="8" spans="2:6" x14ac:dyDescent="0.25">
      <c r="B8" s="5" t="s">
        <v>3</v>
      </c>
      <c r="C8" s="5">
        <v>60</v>
      </c>
      <c r="D8" s="5">
        <v>1</v>
      </c>
      <c r="E8" s="5">
        <v>2</v>
      </c>
      <c r="F8" s="9">
        <f t="shared" ref="F8:F23" si="0">(D8+E8)/$C8</f>
        <v>0.05</v>
      </c>
    </row>
    <row r="9" spans="2:6" x14ac:dyDescent="0.25">
      <c r="B9" s="5" t="s">
        <v>4</v>
      </c>
      <c r="C9" s="5">
        <v>51</v>
      </c>
      <c r="D9" s="5">
        <v>0</v>
      </c>
      <c r="E9" s="5">
        <v>2</v>
      </c>
      <c r="F9" s="9">
        <f t="shared" si="0"/>
        <v>3.9215686274509803E-2</v>
      </c>
    </row>
    <row r="10" spans="2:6" x14ac:dyDescent="0.25">
      <c r="B10" s="5" t="s">
        <v>5</v>
      </c>
      <c r="C10" s="5">
        <v>125</v>
      </c>
      <c r="D10" s="5">
        <v>1</v>
      </c>
      <c r="E10" s="5">
        <v>3</v>
      </c>
      <c r="F10" s="9">
        <f t="shared" si="0"/>
        <v>3.2000000000000001E-2</v>
      </c>
    </row>
    <row r="11" spans="2:6" x14ac:dyDescent="0.25">
      <c r="B11" s="5" t="s">
        <v>6</v>
      </c>
      <c r="C11" s="5">
        <v>29</v>
      </c>
      <c r="D11" s="5">
        <v>1</v>
      </c>
      <c r="E11" s="5">
        <v>3</v>
      </c>
      <c r="F11" s="9">
        <f t="shared" si="0"/>
        <v>0.13793103448275862</v>
      </c>
    </row>
    <row r="12" spans="2:6" x14ac:dyDescent="0.25">
      <c r="B12" s="5" t="s">
        <v>41</v>
      </c>
      <c r="C12" s="5">
        <v>87</v>
      </c>
      <c r="D12" s="5">
        <v>4</v>
      </c>
      <c r="E12" s="5">
        <v>5</v>
      </c>
      <c r="F12" s="9">
        <f t="shared" si="0"/>
        <v>0.10344827586206896</v>
      </c>
    </row>
    <row r="13" spans="2:6" x14ac:dyDescent="0.25">
      <c r="B13" s="5" t="s">
        <v>43</v>
      </c>
      <c r="C13" s="5">
        <v>131</v>
      </c>
      <c r="D13" s="5">
        <v>1</v>
      </c>
      <c r="E13" s="5">
        <v>2</v>
      </c>
      <c r="F13" s="9">
        <f t="shared" si="0"/>
        <v>2.2900763358778626E-2</v>
      </c>
    </row>
    <row r="14" spans="2:6" x14ac:dyDescent="0.25">
      <c r="B14" s="5" t="s">
        <v>7</v>
      </c>
      <c r="C14" s="5">
        <v>411</v>
      </c>
      <c r="D14" s="5">
        <v>13</v>
      </c>
      <c r="E14" s="5">
        <v>10</v>
      </c>
      <c r="F14" s="9">
        <f t="shared" si="0"/>
        <v>5.5961070559610707E-2</v>
      </c>
    </row>
    <row r="15" spans="2:6" x14ac:dyDescent="0.25">
      <c r="B15" s="5" t="s">
        <v>44</v>
      </c>
      <c r="C15" s="5">
        <v>279</v>
      </c>
      <c r="D15" s="5">
        <v>1</v>
      </c>
      <c r="E15" s="5">
        <v>5</v>
      </c>
      <c r="F15" s="9">
        <f t="shared" si="0"/>
        <v>2.1505376344086023E-2</v>
      </c>
    </row>
    <row r="16" spans="2:6" x14ac:dyDescent="0.25">
      <c r="B16" s="5" t="s">
        <v>8</v>
      </c>
      <c r="C16" s="5">
        <v>58</v>
      </c>
      <c r="D16" s="5">
        <v>4</v>
      </c>
      <c r="E16" s="5">
        <v>3</v>
      </c>
      <c r="F16" s="9">
        <f t="shared" si="0"/>
        <v>0.1206896551724138</v>
      </c>
    </row>
    <row r="17" spans="2:6" x14ac:dyDescent="0.25">
      <c r="B17" s="5" t="s">
        <v>9</v>
      </c>
      <c r="C17" s="5">
        <v>148</v>
      </c>
      <c r="D17" s="5">
        <v>3</v>
      </c>
      <c r="E17" s="5">
        <v>5</v>
      </c>
      <c r="F17" s="9">
        <f t="shared" si="0"/>
        <v>5.4054054054054057E-2</v>
      </c>
    </row>
    <row r="18" spans="2:6" x14ac:dyDescent="0.25">
      <c r="B18" s="5" t="s">
        <v>42</v>
      </c>
      <c r="C18" s="5">
        <v>66</v>
      </c>
      <c r="D18" s="5">
        <v>2</v>
      </c>
      <c r="E18" s="5">
        <v>5</v>
      </c>
      <c r="F18" s="9">
        <f t="shared" si="0"/>
        <v>0.10606060606060606</v>
      </c>
    </row>
    <row r="19" spans="2:6" x14ac:dyDescent="0.25">
      <c r="B19" s="5" t="s">
        <v>10</v>
      </c>
      <c r="C19" s="5">
        <v>14</v>
      </c>
      <c r="D19" s="5">
        <v>1</v>
      </c>
      <c r="E19" s="5">
        <v>2</v>
      </c>
      <c r="F19" s="9">
        <f t="shared" si="0"/>
        <v>0.21428571428571427</v>
      </c>
    </row>
    <row r="20" spans="2:6" x14ac:dyDescent="0.25">
      <c r="B20" s="5" t="s">
        <v>11</v>
      </c>
      <c r="C20" s="5">
        <v>314</v>
      </c>
      <c r="D20" s="5">
        <v>8</v>
      </c>
      <c r="E20" s="5">
        <v>18</v>
      </c>
      <c r="F20" s="9">
        <f t="shared" si="0"/>
        <v>8.2802547770700632E-2</v>
      </c>
    </row>
    <row r="21" spans="2:6" x14ac:dyDescent="0.25">
      <c r="B21" s="5" t="s">
        <v>12</v>
      </c>
      <c r="C21" s="5">
        <v>65</v>
      </c>
      <c r="D21" s="5">
        <v>1</v>
      </c>
      <c r="E21" s="5">
        <v>1</v>
      </c>
      <c r="F21" s="9">
        <f t="shared" si="0"/>
        <v>3.0769230769230771E-2</v>
      </c>
    </row>
    <row r="22" spans="2:6" x14ac:dyDescent="0.25">
      <c r="B22" s="5" t="s">
        <v>13</v>
      </c>
      <c r="C22" s="5">
        <v>22</v>
      </c>
      <c r="D22" s="5">
        <v>0</v>
      </c>
      <c r="E22" s="5">
        <v>0</v>
      </c>
      <c r="F22" s="9">
        <f t="shared" si="0"/>
        <v>0</v>
      </c>
    </row>
    <row r="23" spans="2:6" x14ac:dyDescent="0.25">
      <c r="B23" s="5" t="s">
        <v>14</v>
      </c>
      <c r="C23" s="85">
        <v>100</v>
      </c>
      <c r="D23" s="5">
        <v>4</v>
      </c>
      <c r="E23" s="5">
        <v>5</v>
      </c>
      <c r="F23" s="9">
        <f t="shared" si="0"/>
        <v>0.09</v>
      </c>
    </row>
    <row r="24" spans="2:6" ht="15.75" x14ac:dyDescent="0.25">
      <c r="F24" s="12"/>
    </row>
    <row r="38" spans="7:7" x14ac:dyDescent="0.25">
      <c r="G38" s="5"/>
    </row>
  </sheetData>
  <sheetProtection algorithmName="SHA-512" hashValue="vlrbsU9vfcq+pt6jurGVZ+nb0DK6UpITfBoWFwAsaJVw+hwoIE52hO9E7zNrtn3vuZ38FZnE5b7zuW1aloAa9A==" saltValue="YcbQaUqO18ZeqeqjGqnHkg==" spinCount="100000" sheet="1" objects="1" scenarios="1"/>
  <mergeCells count="1">
    <mergeCell ref="B3:F3"/>
  </mergeCells>
  <phoneticPr fontId="0" type="noConversion"/>
  <pageMargins left="0.7" right="0.7" top="0.75" bottom="0.75" header="0.3" footer="0.3"/>
  <pageSetup paperSize="9" fitToWidth="0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tabColor theme="0"/>
  </sheetPr>
  <dimension ref="B1:G31"/>
  <sheetViews>
    <sheetView showGridLines="0" showRowColHeaders="0" workbookViewId="0">
      <selection activeCell="D20" sqref="D20"/>
    </sheetView>
  </sheetViews>
  <sheetFormatPr baseColWidth="10" defaultRowHeight="15" x14ac:dyDescent="0.25"/>
  <cols>
    <col min="1" max="1" width="5.42578125" customWidth="1"/>
    <col min="2" max="3" width="18.85546875" customWidth="1"/>
    <col min="6" max="6" width="12.7109375" bestFit="1" customWidth="1"/>
  </cols>
  <sheetData>
    <row r="1" spans="2:7" ht="18.75" x14ac:dyDescent="0.25">
      <c r="B1" s="1" t="s">
        <v>36</v>
      </c>
      <c r="C1" s="1"/>
    </row>
    <row r="4" spans="2:7" ht="18" customHeight="1" x14ac:dyDescent="0.25">
      <c r="B4" s="116" t="s">
        <v>34</v>
      </c>
      <c r="C4" s="108"/>
      <c r="D4" s="108"/>
      <c r="E4" s="108"/>
      <c r="F4" s="24"/>
      <c r="G4" s="15" t="s">
        <v>38</v>
      </c>
    </row>
    <row r="5" spans="2:7" x14ac:dyDescent="0.25">
      <c r="B5" s="2"/>
      <c r="C5" s="2"/>
      <c r="D5" s="2"/>
      <c r="E5" s="2"/>
      <c r="F5" s="2"/>
    </row>
    <row r="8" spans="2:7" ht="18" x14ac:dyDescent="0.25">
      <c r="B8" s="25" t="s">
        <v>0</v>
      </c>
      <c r="C8" s="25" t="s">
        <v>37</v>
      </c>
      <c r="D8" s="25" t="s">
        <v>35</v>
      </c>
      <c r="E8" s="25" t="s">
        <v>39</v>
      </c>
      <c r="F8" s="23"/>
    </row>
    <row r="9" spans="2:7" x14ac:dyDescent="0.25">
      <c r="B9" s="5" t="s">
        <v>2</v>
      </c>
      <c r="C9" s="14">
        <v>5.4788162435021244</v>
      </c>
      <c r="D9" s="5">
        <v>475</v>
      </c>
      <c r="E9" s="82">
        <v>8669756</v>
      </c>
      <c r="F9" s="13"/>
    </row>
    <row r="10" spans="2:7" x14ac:dyDescent="0.25">
      <c r="B10" s="5" t="s">
        <v>3</v>
      </c>
      <c r="C10" s="14">
        <v>4.5074384002199634</v>
      </c>
      <c r="D10" s="5">
        <v>60</v>
      </c>
      <c r="E10" s="82">
        <v>1331133</v>
      </c>
      <c r="F10" s="13"/>
    </row>
    <row r="11" spans="2:7" x14ac:dyDescent="0.25">
      <c r="B11" s="5" t="s">
        <v>4</v>
      </c>
      <c r="C11" s="14">
        <v>5.0351025630646591</v>
      </c>
      <c r="D11" s="5">
        <v>51</v>
      </c>
      <c r="E11" s="82">
        <v>1012889</v>
      </c>
      <c r="F11" s="13"/>
    </row>
    <row r="12" spans="2:7" x14ac:dyDescent="0.25">
      <c r="B12" s="5" t="s">
        <v>5</v>
      </c>
      <c r="C12" s="14">
        <v>5.5694941428971791</v>
      </c>
      <c r="D12" s="5">
        <v>125</v>
      </c>
      <c r="E12" s="82">
        <v>2244369</v>
      </c>
      <c r="F12" s="13" t="s">
        <v>114</v>
      </c>
    </row>
    <row r="13" spans="2:7" x14ac:dyDescent="0.25">
      <c r="B13" s="5" t="s">
        <v>6</v>
      </c>
      <c r="C13" s="14">
        <v>4.9686886945198792</v>
      </c>
      <c r="D13" s="5">
        <v>29</v>
      </c>
      <c r="E13" s="82">
        <v>583655</v>
      </c>
      <c r="F13" s="13"/>
    </row>
    <row r="14" spans="2:7" x14ac:dyDescent="0.25">
      <c r="B14" s="5" t="s">
        <v>41</v>
      </c>
      <c r="C14" s="14">
        <v>4.2466866081958123</v>
      </c>
      <c r="D14" s="5">
        <v>87</v>
      </c>
      <c r="E14" s="82">
        <v>2048656</v>
      </c>
      <c r="F14" s="13"/>
    </row>
    <row r="15" spans="2:7" x14ac:dyDescent="0.25">
      <c r="B15" s="5" t="s">
        <v>43</v>
      </c>
      <c r="C15" s="14">
        <v>5.4888674455271804</v>
      </c>
      <c r="D15" s="5">
        <v>131</v>
      </c>
      <c r="E15" s="82">
        <v>2386649</v>
      </c>
      <c r="F15" s="13"/>
    </row>
    <row r="16" spans="2:7" x14ac:dyDescent="0.25">
      <c r="B16" s="5" t="s">
        <v>7</v>
      </c>
      <c r="C16" s="14">
        <v>5.3576645171264721</v>
      </c>
      <c r="D16" s="5">
        <v>411</v>
      </c>
      <c r="E16" s="82">
        <v>7671253</v>
      </c>
      <c r="F16" s="13"/>
    </row>
    <row r="17" spans="2:6" x14ac:dyDescent="0.25">
      <c r="B17" s="5" t="s">
        <v>44</v>
      </c>
      <c r="C17" s="14">
        <v>5.5279871687294246</v>
      </c>
      <c r="D17" s="5">
        <v>279</v>
      </c>
      <c r="E17" s="82">
        <v>5047045</v>
      </c>
      <c r="F17" s="13"/>
    </row>
    <row r="18" spans="2:6" x14ac:dyDescent="0.25">
      <c r="B18" s="5" t="s">
        <v>8</v>
      </c>
      <c r="C18" s="14">
        <v>5.4820467694203865</v>
      </c>
      <c r="D18" s="5">
        <v>58</v>
      </c>
      <c r="E18" s="82">
        <v>1057999</v>
      </c>
      <c r="F18" s="13"/>
    </row>
    <row r="19" spans="2:6" x14ac:dyDescent="0.25">
      <c r="B19" s="5" t="s">
        <v>9</v>
      </c>
      <c r="C19" s="14">
        <v>5.4878311053233446</v>
      </c>
      <c r="D19" s="5">
        <v>148</v>
      </c>
      <c r="E19" s="82">
        <v>2696876</v>
      </c>
      <c r="F19" s="13"/>
    </row>
    <row r="20" spans="2:6" x14ac:dyDescent="0.25">
      <c r="B20" s="5" t="s">
        <v>42</v>
      </c>
      <c r="C20" s="14">
        <v>5.4108339652804824</v>
      </c>
      <c r="D20" s="5">
        <v>66</v>
      </c>
      <c r="E20" s="82">
        <v>1219775</v>
      </c>
      <c r="F20" s="13"/>
    </row>
    <row r="21" spans="2:6" x14ac:dyDescent="0.25">
      <c r="B21" s="5" t="s">
        <v>10</v>
      </c>
      <c r="C21" s="14">
        <v>4.4279135671271694</v>
      </c>
      <c r="D21" s="5">
        <v>14</v>
      </c>
      <c r="E21" s="82">
        <v>316176</v>
      </c>
      <c r="F21" s="13"/>
    </row>
    <row r="22" spans="2:6" x14ac:dyDescent="0.25">
      <c r="B22" s="5" t="s">
        <v>11</v>
      </c>
      <c r="C22" s="14">
        <v>4.6478388733401745</v>
      </c>
      <c r="D22" s="5">
        <v>314</v>
      </c>
      <c r="E22" s="82">
        <v>6755828</v>
      </c>
      <c r="F22" s="13"/>
    </row>
    <row r="23" spans="2:6" x14ac:dyDescent="0.25">
      <c r="B23" s="5" t="s">
        <v>12</v>
      </c>
      <c r="C23" s="14">
        <v>4.2958846746627399</v>
      </c>
      <c r="D23" s="5">
        <v>65</v>
      </c>
      <c r="E23" s="82">
        <v>1513076</v>
      </c>
      <c r="F23" s="13"/>
    </row>
    <row r="24" spans="2:6" x14ac:dyDescent="0.25">
      <c r="B24" s="5" t="s">
        <v>13</v>
      </c>
      <c r="C24" s="14">
        <v>3.3452240843969627</v>
      </c>
      <c r="D24" s="5">
        <v>22</v>
      </c>
      <c r="E24" s="82">
        <v>657654</v>
      </c>
      <c r="F24" s="13"/>
    </row>
    <row r="25" spans="2:6" x14ac:dyDescent="0.25">
      <c r="B25" s="5" t="s">
        <v>14</v>
      </c>
      <c r="C25" s="14">
        <v>4.5747579495568891</v>
      </c>
      <c r="D25" s="5">
        <v>100</v>
      </c>
      <c r="E25" s="82">
        <v>2185908</v>
      </c>
      <c r="F25" s="13"/>
    </row>
    <row r="26" spans="2:6" x14ac:dyDescent="0.25">
      <c r="B26" s="5" t="s">
        <v>28</v>
      </c>
      <c r="C26" s="14">
        <f t="shared" ref="C26" si="0">D26/((E26/100000))</f>
        <v>5.1372720224777488</v>
      </c>
      <c r="D26" s="82">
        <f>SUM(D9:D25)</f>
        <v>2435</v>
      </c>
      <c r="E26" s="82">
        <f>SUM(E9:E25)</f>
        <v>47398697</v>
      </c>
      <c r="F26" s="11"/>
    </row>
    <row r="27" spans="2:6" x14ac:dyDescent="0.25">
      <c r="B27" s="11"/>
      <c r="C27" s="20"/>
      <c r="D27" s="11"/>
      <c r="E27" s="11"/>
      <c r="F27" s="11"/>
    </row>
    <row r="28" spans="2:6" x14ac:dyDescent="0.25">
      <c r="B28" s="5" t="s">
        <v>45</v>
      </c>
      <c r="C28" s="117">
        <f>E26</f>
        <v>47398697</v>
      </c>
      <c r="D28" s="118"/>
      <c r="E28" s="119"/>
      <c r="F28" s="11"/>
    </row>
    <row r="29" spans="2:6" x14ac:dyDescent="0.25">
      <c r="B29" s="21" t="s">
        <v>35</v>
      </c>
      <c r="C29" s="117">
        <f>D26</f>
        <v>2435</v>
      </c>
      <c r="D29" s="118"/>
      <c r="E29" s="119"/>
      <c r="F29" s="11"/>
    </row>
    <row r="30" spans="2:6" x14ac:dyDescent="0.25">
      <c r="B30" s="19"/>
      <c r="C30" s="18"/>
      <c r="D30" s="10"/>
      <c r="F30" s="11"/>
    </row>
    <row r="31" spans="2:6" x14ac:dyDescent="0.25">
      <c r="B31" s="16" t="s">
        <v>141</v>
      </c>
    </row>
  </sheetData>
  <sheetProtection algorithmName="SHA-512" hashValue="07e6u+y4nsv9w9ZZhPO4c40856I64zvRFShjpMnI46CNy6B62PopMQ3I+eh51vPu7TWic6ur1+h8qdTpeJYPzw==" saltValue="YpOn7DoVQwnDX0U1RWcw0w==" spinCount="100000" sheet="1" objects="1" scenarios="1"/>
  <mergeCells count="3">
    <mergeCell ref="B4:E4"/>
    <mergeCell ref="C29:E29"/>
    <mergeCell ref="C28:E28"/>
  </mergeCells>
  <phoneticPr fontId="0" type="noConversion"/>
  <pageMargins left="0.7" right="0.7" top="0.75" bottom="0.75" header="0.3" footer="0.3"/>
  <pageSetup paperSize="9" fitToWidth="0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tabColor theme="0"/>
  </sheetPr>
  <dimension ref="B2:N27"/>
  <sheetViews>
    <sheetView showGridLines="0" showRowColHeaders="0" workbookViewId="0"/>
  </sheetViews>
  <sheetFormatPr baseColWidth="10" defaultRowHeight="15" x14ac:dyDescent="0.25"/>
  <cols>
    <col min="2" max="2" width="16.140625" customWidth="1"/>
    <col min="8" max="8" width="5.42578125" customWidth="1"/>
    <col min="9" max="9" width="6.28515625" customWidth="1"/>
    <col min="10" max="10" width="5.7109375" customWidth="1"/>
    <col min="11" max="11" width="16.28515625" customWidth="1"/>
  </cols>
  <sheetData>
    <row r="2" spans="2:14" ht="18.75" x14ac:dyDescent="0.25">
      <c r="B2" s="1" t="s">
        <v>64</v>
      </c>
    </row>
    <row r="5" spans="2:14" x14ac:dyDescent="0.25">
      <c r="B5" s="116" t="s">
        <v>54</v>
      </c>
      <c r="C5" s="108"/>
      <c r="D5" s="108"/>
      <c r="E5" s="108"/>
      <c r="K5" s="116" t="s">
        <v>65</v>
      </c>
      <c r="L5" s="108"/>
      <c r="M5" s="108"/>
      <c r="N5" s="108"/>
    </row>
    <row r="7" spans="2:14" ht="18" x14ac:dyDescent="0.25">
      <c r="B7" s="3" t="s">
        <v>48</v>
      </c>
      <c r="C7" s="3" t="s">
        <v>53</v>
      </c>
      <c r="K7" s="35" t="s">
        <v>0</v>
      </c>
      <c r="L7" s="35" t="s">
        <v>32</v>
      </c>
      <c r="M7" s="36" t="s">
        <v>63</v>
      </c>
      <c r="N7" s="35" t="s">
        <v>35</v>
      </c>
    </row>
    <row r="8" spans="2:14" x14ac:dyDescent="0.25">
      <c r="B8" s="5" t="s">
        <v>49</v>
      </c>
      <c r="C8" s="5">
        <v>2580</v>
      </c>
      <c r="K8" s="5" t="s">
        <v>2</v>
      </c>
      <c r="L8" s="38">
        <f>M8/N8</f>
        <v>0.50810810810810814</v>
      </c>
      <c r="M8" s="37">
        <v>94</v>
      </c>
      <c r="N8" s="5">
        <v>185</v>
      </c>
    </row>
    <row r="9" spans="2:14" x14ac:dyDescent="0.25">
      <c r="B9" s="5" t="s">
        <v>50</v>
      </c>
      <c r="C9" s="5">
        <v>27</v>
      </c>
      <c r="K9" s="5" t="s">
        <v>3</v>
      </c>
      <c r="L9" s="38">
        <f t="shared" ref="L9:L25" si="0">M9/N9</f>
        <v>2.5263157894736842E-2</v>
      </c>
      <c r="M9" s="37">
        <v>12</v>
      </c>
      <c r="N9" s="5">
        <v>475</v>
      </c>
    </row>
    <row r="10" spans="2:14" x14ac:dyDescent="0.25">
      <c r="B10" s="5" t="s">
        <v>51</v>
      </c>
      <c r="C10" s="5">
        <v>9</v>
      </c>
      <c r="K10" s="5" t="s">
        <v>4</v>
      </c>
      <c r="L10" s="38">
        <f t="shared" si="0"/>
        <v>0.2</v>
      </c>
      <c r="M10" s="37">
        <v>12</v>
      </c>
      <c r="N10" s="5">
        <v>60</v>
      </c>
    </row>
    <row r="11" spans="2:14" x14ac:dyDescent="0.25">
      <c r="B11" s="5" t="s">
        <v>52</v>
      </c>
      <c r="C11" s="5">
        <v>31</v>
      </c>
      <c r="K11" s="5" t="s">
        <v>5</v>
      </c>
      <c r="L11" s="38">
        <f t="shared" si="0"/>
        <v>0.49019607843137253</v>
      </c>
      <c r="M11" s="37">
        <v>25</v>
      </c>
      <c r="N11" s="5">
        <v>51</v>
      </c>
    </row>
    <row r="12" spans="2:14" x14ac:dyDescent="0.25">
      <c r="K12" s="5" t="s">
        <v>6</v>
      </c>
      <c r="L12" s="38">
        <f t="shared" si="0"/>
        <v>5.6000000000000001E-2</v>
      </c>
      <c r="M12" s="37">
        <v>7</v>
      </c>
      <c r="N12" s="5">
        <v>125</v>
      </c>
    </row>
    <row r="13" spans="2:14" x14ac:dyDescent="0.25">
      <c r="K13" s="5" t="s">
        <v>41</v>
      </c>
      <c r="L13" s="38">
        <f t="shared" si="0"/>
        <v>0.93103448275862066</v>
      </c>
      <c r="M13" s="37">
        <v>27</v>
      </c>
      <c r="N13" s="5">
        <v>29</v>
      </c>
    </row>
    <row r="14" spans="2:14" x14ac:dyDescent="0.25">
      <c r="K14" s="5" t="s">
        <v>43</v>
      </c>
      <c r="L14" s="38">
        <f t="shared" si="0"/>
        <v>0.25287356321839083</v>
      </c>
      <c r="M14" s="37">
        <v>22</v>
      </c>
      <c r="N14" s="5">
        <v>87</v>
      </c>
    </row>
    <row r="15" spans="2:14" x14ac:dyDescent="0.25">
      <c r="K15" s="5" t="s">
        <v>7</v>
      </c>
      <c r="L15" s="38">
        <f t="shared" si="0"/>
        <v>1.0763358778625953</v>
      </c>
      <c r="M15" s="37">
        <v>141</v>
      </c>
      <c r="N15" s="5">
        <v>131</v>
      </c>
    </row>
    <row r="16" spans="2:14" x14ac:dyDescent="0.25">
      <c r="K16" s="5" t="s">
        <v>44</v>
      </c>
      <c r="L16" s="38">
        <f t="shared" si="0"/>
        <v>9.7323600973236012E-3</v>
      </c>
      <c r="M16" s="37">
        <v>4</v>
      </c>
      <c r="N16" s="5">
        <v>411</v>
      </c>
    </row>
    <row r="17" spans="11:14" x14ac:dyDescent="0.25">
      <c r="K17" s="5" t="s">
        <v>8</v>
      </c>
      <c r="L17" s="38">
        <f t="shared" si="0"/>
        <v>0.20071684587813621</v>
      </c>
      <c r="M17" s="37">
        <v>56</v>
      </c>
      <c r="N17" s="5">
        <v>279</v>
      </c>
    </row>
    <row r="18" spans="11:14" x14ac:dyDescent="0.25">
      <c r="K18" s="5" t="s">
        <v>9</v>
      </c>
      <c r="L18" s="38">
        <f t="shared" si="0"/>
        <v>0.18965517241379309</v>
      </c>
      <c r="M18" s="37">
        <v>11</v>
      </c>
      <c r="N18" s="5">
        <v>58</v>
      </c>
    </row>
    <row r="19" spans="11:14" x14ac:dyDescent="0.25">
      <c r="K19" s="5" t="s">
        <v>42</v>
      </c>
      <c r="L19" s="38">
        <f t="shared" si="0"/>
        <v>0.23648648648648649</v>
      </c>
      <c r="M19" s="37">
        <v>35</v>
      </c>
      <c r="N19" s="5">
        <v>148</v>
      </c>
    </row>
    <row r="20" spans="11:14" x14ac:dyDescent="0.25">
      <c r="K20" s="5" t="s">
        <v>10</v>
      </c>
      <c r="L20" s="38">
        <f t="shared" si="0"/>
        <v>0.16666666666666666</v>
      </c>
      <c r="M20" s="37">
        <v>11</v>
      </c>
      <c r="N20" s="5">
        <v>66</v>
      </c>
    </row>
    <row r="21" spans="11:14" x14ac:dyDescent="0.25">
      <c r="K21" s="5" t="s">
        <v>11</v>
      </c>
      <c r="L21" s="38">
        <f t="shared" si="0"/>
        <v>0.21428571428571427</v>
      </c>
      <c r="M21" s="37">
        <v>3</v>
      </c>
      <c r="N21" s="5">
        <v>14</v>
      </c>
    </row>
    <row r="22" spans="11:14" x14ac:dyDescent="0.25">
      <c r="K22" s="5" t="s">
        <v>12</v>
      </c>
      <c r="L22" s="38">
        <f t="shared" si="0"/>
        <v>0.23885350318471338</v>
      </c>
      <c r="M22" s="37">
        <v>75</v>
      </c>
      <c r="N22" s="5">
        <v>314</v>
      </c>
    </row>
    <row r="23" spans="11:14" x14ac:dyDescent="0.25">
      <c r="K23" s="5" t="s">
        <v>13</v>
      </c>
      <c r="L23" s="38">
        <f t="shared" si="0"/>
        <v>6.1538461538461542E-2</v>
      </c>
      <c r="M23" s="37">
        <v>4</v>
      </c>
      <c r="N23" s="5">
        <v>65</v>
      </c>
    </row>
    <row r="24" spans="11:14" x14ac:dyDescent="0.25">
      <c r="K24" s="5" t="s">
        <v>14</v>
      </c>
      <c r="L24" s="38">
        <f t="shared" si="0"/>
        <v>0.59090909090909094</v>
      </c>
      <c r="M24" s="37">
        <v>13</v>
      </c>
      <c r="N24" s="5">
        <v>22</v>
      </c>
    </row>
    <row r="25" spans="11:14" x14ac:dyDescent="0.25">
      <c r="K25" s="5" t="s">
        <v>121</v>
      </c>
      <c r="L25" s="38">
        <f t="shared" si="0"/>
        <v>7.0000000000000007E-2</v>
      </c>
      <c r="M25" s="37">
        <v>7</v>
      </c>
      <c r="N25" s="5">
        <v>100</v>
      </c>
    </row>
    <row r="26" spans="11:14" x14ac:dyDescent="0.25">
      <c r="K26" s="40" t="s">
        <v>28</v>
      </c>
      <c r="L26" s="93">
        <f t="shared" ref="L26" si="1">M26/N26</f>
        <v>0.2133587786259542</v>
      </c>
      <c r="M26" s="40">
        <f>SUM(M8:M25)</f>
        <v>559</v>
      </c>
      <c r="N26" s="40">
        <f>SUM(N8:N25)</f>
        <v>2620</v>
      </c>
    </row>
    <row r="27" spans="11:14" x14ac:dyDescent="0.25">
      <c r="K27" s="94"/>
      <c r="L27" s="94"/>
      <c r="M27" s="94"/>
      <c r="N27" s="94"/>
    </row>
  </sheetData>
  <sheetProtection algorithmName="SHA-512" hashValue="x/iQNnhbeOiVaiw31Bf1+rTyG/SovOKuMMDDe40mws+7Za3mpycNt1ajorbNF3JIzQPPAGcdD9UzPoVXBszZUA==" saltValue="KjkCYNZKhDAqeGc2c9pOQw==" spinCount="100000" sheet="1" objects="1" scenarios="1"/>
  <mergeCells count="2">
    <mergeCell ref="B5:E5"/>
    <mergeCell ref="K5:N5"/>
  </mergeCells>
  <phoneticPr fontId="0" type="noConversion"/>
  <pageMargins left="0.7" right="0.7" top="0.75" bottom="0.75" header="0.3" footer="0.3"/>
  <pageSetup paperSize="9" scale="64" fitToWidth="0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tabColor theme="0"/>
  </sheetPr>
  <dimension ref="B2:E14"/>
  <sheetViews>
    <sheetView showGridLines="0" showRowColHeaders="0" zoomScaleNormal="100" workbookViewId="0"/>
  </sheetViews>
  <sheetFormatPr baseColWidth="10" defaultRowHeight="15" x14ac:dyDescent="0.25"/>
  <cols>
    <col min="2" max="2" width="22.7109375" bestFit="1" customWidth="1"/>
    <col min="3" max="3" width="9.42578125" bestFit="1" customWidth="1"/>
    <col min="4" max="4" width="8.28515625" bestFit="1" customWidth="1"/>
  </cols>
  <sheetData>
    <row r="2" spans="2:5" ht="18.75" x14ac:dyDescent="0.25">
      <c r="B2" s="1" t="s">
        <v>108</v>
      </c>
      <c r="C2" s="1"/>
      <c r="D2" s="1"/>
    </row>
    <row r="5" spans="2:5" x14ac:dyDescent="0.25">
      <c r="B5" s="83" t="s">
        <v>101</v>
      </c>
      <c r="C5" s="85" t="s">
        <v>59</v>
      </c>
      <c r="D5" s="85" t="s">
        <v>57</v>
      </c>
      <c r="E5" s="85" t="s">
        <v>28</v>
      </c>
    </row>
    <row r="6" spans="2:5" x14ac:dyDescent="0.25">
      <c r="B6" s="85" t="s">
        <v>102</v>
      </c>
      <c r="C6" s="84">
        <v>0</v>
      </c>
      <c r="D6" s="84">
        <v>2</v>
      </c>
      <c r="E6" s="84">
        <f>SUM(C6:D6)</f>
        <v>2</v>
      </c>
    </row>
    <row r="7" spans="2:5" x14ac:dyDescent="0.25">
      <c r="B7" s="85" t="s">
        <v>142</v>
      </c>
      <c r="C7" s="84">
        <v>0</v>
      </c>
      <c r="D7" s="84">
        <v>1</v>
      </c>
      <c r="E7" s="84">
        <f t="shared" ref="E7:E14" si="0">SUM(C7:D7)</f>
        <v>1</v>
      </c>
    </row>
    <row r="8" spans="2:5" x14ac:dyDescent="0.25">
      <c r="B8" s="85" t="s">
        <v>103</v>
      </c>
      <c r="C8" s="84">
        <v>0</v>
      </c>
      <c r="D8" s="84">
        <v>17</v>
      </c>
      <c r="E8" s="84">
        <f t="shared" si="0"/>
        <v>17</v>
      </c>
    </row>
    <row r="9" spans="2:5" x14ac:dyDescent="0.25">
      <c r="B9" s="85" t="s">
        <v>143</v>
      </c>
      <c r="C9" s="84">
        <v>0</v>
      </c>
      <c r="D9" s="84">
        <v>49</v>
      </c>
      <c r="E9" s="84">
        <f t="shared" si="0"/>
        <v>49</v>
      </c>
    </row>
    <row r="10" spans="2:5" x14ac:dyDescent="0.25">
      <c r="B10" s="85" t="s">
        <v>104</v>
      </c>
      <c r="C10" s="84">
        <v>18</v>
      </c>
      <c r="D10" s="84">
        <v>54</v>
      </c>
      <c r="E10" s="84">
        <f t="shared" si="0"/>
        <v>72</v>
      </c>
    </row>
    <row r="11" spans="2:5" x14ac:dyDescent="0.25">
      <c r="B11" s="85" t="s">
        <v>105</v>
      </c>
      <c r="C11" s="84">
        <v>0</v>
      </c>
      <c r="D11" s="84">
        <v>81</v>
      </c>
      <c r="E11" s="84">
        <f t="shared" si="0"/>
        <v>81</v>
      </c>
    </row>
    <row r="12" spans="2:5" x14ac:dyDescent="0.25">
      <c r="B12" s="85" t="s">
        <v>144</v>
      </c>
      <c r="C12" s="84">
        <v>6</v>
      </c>
      <c r="D12" s="84">
        <v>29</v>
      </c>
      <c r="E12" s="84">
        <f t="shared" si="0"/>
        <v>35</v>
      </c>
    </row>
    <row r="13" spans="2:5" x14ac:dyDescent="0.25">
      <c r="B13" s="85" t="s">
        <v>106</v>
      </c>
      <c r="C13" s="84">
        <v>38</v>
      </c>
      <c r="D13" s="84">
        <v>2</v>
      </c>
      <c r="E13" s="84">
        <f t="shared" si="0"/>
        <v>40</v>
      </c>
    </row>
    <row r="14" spans="2:5" x14ac:dyDescent="0.25">
      <c r="B14" s="85" t="s">
        <v>107</v>
      </c>
      <c r="C14" s="84">
        <v>0</v>
      </c>
      <c r="D14" s="84">
        <v>2</v>
      </c>
      <c r="E14" s="84">
        <f t="shared" si="0"/>
        <v>2</v>
      </c>
    </row>
  </sheetData>
  <sheetProtection algorithmName="SHA-512" hashValue="bergDtl9j+MrGMdQFWH1quVJHNqblEyueU5x2xmJPpA2QZ+5RKlXBQ1/unnHZBRvzs02fou0Xqj9tYXAJsswHA==" saltValue="vpjHl6Zp9XgFYjgTzD5IXg==" spinCount="100000" sheet="1" objects="1" scenarios="1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tabColor theme="0"/>
  </sheetPr>
  <dimension ref="B2:X69"/>
  <sheetViews>
    <sheetView showGridLines="0" zoomScaleNormal="100" workbookViewId="0"/>
  </sheetViews>
  <sheetFormatPr baseColWidth="10" defaultRowHeight="15" x14ac:dyDescent="0.25"/>
  <cols>
    <col min="1" max="1" width="5" customWidth="1"/>
    <col min="2" max="2" width="35.28515625" customWidth="1"/>
    <col min="3" max="3" width="6.5703125" bestFit="1" customWidth="1"/>
    <col min="4" max="4" width="5.85546875" bestFit="1" customWidth="1"/>
    <col min="6" max="6" width="35.28515625" customWidth="1"/>
    <col min="7" max="7" width="11.42578125" customWidth="1"/>
    <col min="8" max="8" width="0.28515625" customWidth="1"/>
    <col min="11" max="11" width="37" customWidth="1"/>
    <col min="12" max="12" width="10.42578125" style="72" customWidth="1"/>
    <col min="13" max="13" width="7.5703125" style="72" customWidth="1"/>
    <col min="14" max="14" width="10.85546875" customWidth="1"/>
    <col min="15" max="15" width="4.140625" customWidth="1"/>
    <col min="16" max="16" width="26.42578125" customWidth="1"/>
    <col min="17" max="17" width="4.28515625" customWidth="1"/>
    <col min="18" max="18" width="4.5703125" bestFit="1" customWidth="1"/>
    <col min="19" max="19" width="4.140625" style="73" bestFit="1" customWidth="1"/>
    <col min="20" max="20" width="4.5703125" bestFit="1" customWidth="1"/>
    <col min="21" max="21" width="4.140625" bestFit="1" customWidth="1"/>
    <col min="22" max="22" width="4.5703125" style="72" bestFit="1" customWidth="1"/>
    <col min="23" max="23" width="4.140625" style="73" bestFit="1" customWidth="1"/>
    <col min="24" max="24" width="4.5703125" bestFit="1" customWidth="1"/>
    <col min="25" max="25" width="4.140625" bestFit="1" customWidth="1"/>
    <col min="26" max="26" width="4.5703125" bestFit="1" customWidth="1"/>
    <col min="27" max="27" width="7.42578125" customWidth="1"/>
    <col min="28" max="28" width="24.7109375" customWidth="1"/>
    <col min="29" max="29" width="46.85546875" customWidth="1"/>
    <col min="30" max="30" width="8.140625" customWidth="1"/>
    <col min="31" max="31" width="7.85546875" customWidth="1"/>
  </cols>
  <sheetData>
    <row r="2" spans="2:24" ht="18.75" x14ac:dyDescent="0.25">
      <c r="B2" s="1" t="s">
        <v>100</v>
      </c>
    </row>
    <row r="5" spans="2:24" ht="18" x14ac:dyDescent="0.25">
      <c r="B5" s="126" t="s">
        <v>145</v>
      </c>
      <c r="C5" s="127"/>
      <c r="D5" s="127"/>
      <c r="F5" s="122" t="s">
        <v>115</v>
      </c>
      <c r="G5" s="123"/>
      <c r="H5" s="123"/>
      <c r="I5" s="121"/>
      <c r="K5" s="122" t="s">
        <v>112</v>
      </c>
      <c r="L5" s="123"/>
      <c r="M5" s="121"/>
      <c r="P5" s="78" t="s">
        <v>120</v>
      </c>
      <c r="Q5" s="120">
        <v>2021</v>
      </c>
      <c r="R5" s="121"/>
      <c r="S5" s="124">
        <v>2020</v>
      </c>
      <c r="T5" s="125"/>
      <c r="U5" s="124">
        <v>2019</v>
      </c>
      <c r="V5" s="125"/>
      <c r="W5"/>
    </row>
    <row r="6" spans="2:24" s="74" customFormat="1" ht="15.75" customHeight="1" x14ac:dyDescent="0.3">
      <c r="B6" s="75"/>
      <c r="C6" s="100" t="s">
        <v>59</v>
      </c>
      <c r="D6" s="100" t="s">
        <v>57</v>
      </c>
      <c r="F6" s="75"/>
      <c r="G6" s="91" t="s">
        <v>59</v>
      </c>
      <c r="H6" s="91" t="s">
        <v>57</v>
      </c>
      <c r="I6" s="91" t="s">
        <v>57</v>
      </c>
      <c r="K6" s="75"/>
      <c r="L6" s="86" t="s">
        <v>59</v>
      </c>
      <c r="M6" s="86" t="s">
        <v>57</v>
      </c>
      <c r="P6" s="79"/>
      <c r="Q6" s="80" t="s">
        <v>60</v>
      </c>
      <c r="R6" s="81" t="s">
        <v>99</v>
      </c>
      <c r="S6" s="80" t="s">
        <v>28</v>
      </c>
      <c r="T6" s="81" t="s">
        <v>99</v>
      </c>
      <c r="U6" s="80" t="s">
        <v>28</v>
      </c>
      <c r="V6" s="81" t="s">
        <v>99</v>
      </c>
      <c r="W6"/>
      <c r="X6"/>
    </row>
    <row r="7" spans="2:24" x14ac:dyDescent="0.25">
      <c r="B7" s="5" t="s">
        <v>93</v>
      </c>
      <c r="C7" s="5">
        <v>3</v>
      </c>
      <c r="D7" s="5">
        <v>6</v>
      </c>
      <c r="F7" s="5" t="s">
        <v>93</v>
      </c>
      <c r="G7" s="5">
        <v>4</v>
      </c>
      <c r="H7" s="5">
        <v>7</v>
      </c>
      <c r="I7" s="5" t="s">
        <v>116</v>
      </c>
      <c r="K7" s="5" t="s">
        <v>93</v>
      </c>
      <c r="L7" s="5">
        <v>4</v>
      </c>
      <c r="M7" s="5">
        <v>6</v>
      </c>
      <c r="P7" s="80" t="s">
        <v>59</v>
      </c>
      <c r="Q7" s="80">
        <v>4</v>
      </c>
      <c r="R7" s="80">
        <v>2</v>
      </c>
      <c r="S7" s="82">
        <v>3</v>
      </c>
      <c r="T7" s="82">
        <v>3</v>
      </c>
      <c r="U7" s="82">
        <v>3</v>
      </c>
      <c r="V7" s="82">
        <v>2</v>
      </c>
      <c r="W7"/>
    </row>
    <row r="8" spans="2:24" x14ac:dyDescent="0.25">
      <c r="B8" s="5" t="s">
        <v>94</v>
      </c>
      <c r="C8" s="5">
        <v>4</v>
      </c>
      <c r="D8" s="5">
        <v>5</v>
      </c>
      <c r="F8" s="5" t="s">
        <v>94</v>
      </c>
      <c r="G8" s="5">
        <v>5</v>
      </c>
      <c r="H8" s="5">
        <v>5</v>
      </c>
      <c r="I8" s="5" t="s">
        <v>117</v>
      </c>
      <c r="K8" s="5" t="s">
        <v>94</v>
      </c>
      <c r="L8" s="5">
        <v>4</v>
      </c>
      <c r="M8" s="5">
        <v>5</v>
      </c>
      <c r="P8" s="80" t="s">
        <v>57</v>
      </c>
      <c r="Q8" s="80">
        <v>3</v>
      </c>
      <c r="R8" s="80">
        <v>2</v>
      </c>
      <c r="S8" s="82">
        <v>3</v>
      </c>
      <c r="T8" s="82">
        <v>3</v>
      </c>
      <c r="U8" s="82">
        <v>3</v>
      </c>
      <c r="V8" s="82">
        <v>1</v>
      </c>
      <c r="W8"/>
    </row>
    <row r="9" spans="2:24" x14ac:dyDescent="0.25">
      <c r="B9" s="5" t="s">
        <v>95</v>
      </c>
      <c r="C9" s="5">
        <v>4</v>
      </c>
      <c r="D9" s="5">
        <v>5</v>
      </c>
      <c r="F9" s="5" t="s">
        <v>95</v>
      </c>
      <c r="G9" s="5">
        <v>4</v>
      </c>
      <c r="H9" s="5">
        <v>5</v>
      </c>
      <c r="I9" s="5">
        <v>5</v>
      </c>
      <c r="K9" s="5" t="s">
        <v>95</v>
      </c>
      <c r="L9" s="5">
        <v>4</v>
      </c>
      <c r="M9" s="5">
        <v>5</v>
      </c>
      <c r="S9"/>
      <c r="U9" s="73"/>
      <c r="V9"/>
      <c r="W9"/>
    </row>
    <row r="10" spans="2:24" x14ac:dyDescent="0.25">
      <c r="B10" s="5" t="s">
        <v>96</v>
      </c>
      <c r="C10" s="5">
        <v>3</v>
      </c>
      <c r="D10" s="5">
        <v>6</v>
      </c>
      <c r="F10" s="5" t="s">
        <v>96</v>
      </c>
      <c r="G10" s="5">
        <v>3</v>
      </c>
      <c r="H10" s="5">
        <v>7</v>
      </c>
      <c r="I10" s="5" t="s">
        <v>116</v>
      </c>
      <c r="K10" s="5" t="s">
        <v>96</v>
      </c>
      <c r="L10" s="5">
        <v>4</v>
      </c>
      <c r="M10" s="5">
        <v>5</v>
      </c>
      <c r="S10"/>
      <c r="U10" s="72"/>
      <c r="V10" s="73"/>
      <c r="W10"/>
    </row>
    <row r="11" spans="2:24" x14ac:dyDescent="0.25">
      <c r="B11" s="5" t="s">
        <v>97</v>
      </c>
      <c r="C11" s="5">
        <v>3</v>
      </c>
      <c r="D11" s="5">
        <v>6</v>
      </c>
      <c r="F11" s="5" t="s">
        <v>97</v>
      </c>
      <c r="G11" s="5">
        <v>3</v>
      </c>
      <c r="H11" s="5">
        <v>6</v>
      </c>
      <c r="I11" s="5">
        <v>6</v>
      </c>
      <c r="K11" s="5" t="s">
        <v>97</v>
      </c>
      <c r="L11" s="5">
        <v>3</v>
      </c>
      <c r="M11" s="5">
        <v>6</v>
      </c>
      <c r="U11" s="72"/>
      <c r="V11" s="73"/>
      <c r="W11"/>
    </row>
    <row r="12" spans="2:24" x14ac:dyDescent="0.25">
      <c r="B12" s="5" t="s">
        <v>98</v>
      </c>
      <c r="C12" s="5">
        <v>1</v>
      </c>
      <c r="D12" s="5">
        <v>7</v>
      </c>
      <c r="F12" s="5" t="s">
        <v>98</v>
      </c>
      <c r="G12" s="5">
        <v>4</v>
      </c>
      <c r="H12" s="5">
        <v>5</v>
      </c>
      <c r="I12" s="5">
        <v>5</v>
      </c>
      <c r="K12" s="5" t="s">
        <v>98</v>
      </c>
      <c r="L12" s="5">
        <v>4</v>
      </c>
      <c r="M12" s="5">
        <v>5</v>
      </c>
    </row>
    <row r="13" spans="2:24" x14ac:dyDescent="0.25">
      <c r="B13" s="5" t="s">
        <v>147</v>
      </c>
      <c r="C13" s="5">
        <v>2</v>
      </c>
      <c r="D13" s="5">
        <v>7</v>
      </c>
      <c r="F13" s="76"/>
      <c r="G13" s="40">
        <f>SUM(G7:G12)</f>
        <v>23</v>
      </c>
      <c r="H13" s="40">
        <f>SUM(H7:H12)</f>
        <v>35</v>
      </c>
      <c r="I13" s="40">
        <v>35</v>
      </c>
      <c r="K13" s="76"/>
      <c r="L13" s="40">
        <f>SUM(L7:L12)</f>
        <v>23</v>
      </c>
      <c r="M13" s="40">
        <f>SUM(M7:M12)</f>
        <v>32</v>
      </c>
    </row>
    <row r="14" spans="2:24" x14ac:dyDescent="0.25">
      <c r="B14" s="76"/>
      <c r="C14" s="40">
        <f>SUM(C7:C13)</f>
        <v>20</v>
      </c>
      <c r="D14" s="40">
        <f>SUM(D7:D13)</f>
        <v>42</v>
      </c>
      <c r="G14" s="72"/>
      <c r="H14" s="72"/>
      <c r="I14" s="72"/>
    </row>
    <row r="15" spans="2:24" x14ac:dyDescent="0.25">
      <c r="C15" s="72"/>
      <c r="D15" s="72"/>
      <c r="G15" s="72"/>
      <c r="H15" s="72"/>
      <c r="I15" s="72"/>
    </row>
    <row r="16" spans="2:24" x14ac:dyDescent="0.25">
      <c r="B16" s="126" t="s">
        <v>146</v>
      </c>
      <c r="C16" s="127"/>
      <c r="D16" s="127"/>
      <c r="F16" s="122" t="s">
        <v>119</v>
      </c>
      <c r="G16" s="123"/>
      <c r="H16" s="123"/>
      <c r="I16" s="121"/>
      <c r="K16" s="122" t="s">
        <v>113</v>
      </c>
      <c r="L16" s="123"/>
      <c r="M16" s="121"/>
    </row>
    <row r="17" spans="2:13" ht="63" x14ac:dyDescent="0.25">
      <c r="B17" s="5"/>
      <c r="C17" s="100" t="s">
        <v>59</v>
      </c>
      <c r="D17" s="100" t="s">
        <v>57</v>
      </c>
      <c r="F17" s="5"/>
      <c r="G17" s="91" t="s">
        <v>59</v>
      </c>
      <c r="H17" s="91" t="s">
        <v>57</v>
      </c>
      <c r="I17" s="91" t="s">
        <v>57</v>
      </c>
      <c r="K17" s="5"/>
      <c r="L17" s="86" t="s">
        <v>59</v>
      </c>
      <c r="M17" s="86" t="s">
        <v>57</v>
      </c>
    </row>
    <row r="18" spans="2:13" x14ac:dyDescent="0.25">
      <c r="B18" s="5" t="s">
        <v>93</v>
      </c>
      <c r="C18" s="5">
        <v>2</v>
      </c>
      <c r="D18" s="5">
        <v>1</v>
      </c>
      <c r="F18" s="5" t="s">
        <v>93</v>
      </c>
      <c r="G18" s="5">
        <v>1</v>
      </c>
      <c r="H18" s="5">
        <v>2</v>
      </c>
      <c r="I18" s="5" t="s">
        <v>118</v>
      </c>
      <c r="K18" s="5" t="s">
        <v>93</v>
      </c>
      <c r="L18" s="5">
        <v>1</v>
      </c>
      <c r="M18" s="5">
        <v>1</v>
      </c>
    </row>
    <row r="19" spans="2:13" x14ac:dyDescent="0.25">
      <c r="B19" s="5" t="s">
        <v>94</v>
      </c>
      <c r="C19" s="5">
        <v>0</v>
      </c>
      <c r="D19" s="5">
        <v>2</v>
      </c>
      <c r="F19" s="5" t="s">
        <v>94</v>
      </c>
      <c r="G19" s="5">
        <v>2</v>
      </c>
      <c r="H19" s="5">
        <v>1</v>
      </c>
      <c r="I19" s="5">
        <v>1</v>
      </c>
      <c r="K19" s="5" t="s">
        <v>94</v>
      </c>
      <c r="L19" s="5">
        <v>2</v>
      </c>
      <c r="M19" s="5">
        <v>1</v>
      </c>
    </row>
    <row r="20" spans="2:13" x14ac:dyDescent="0.25">
      <c r="B20" s="5" t="s">
        <v>95</v>
      </c>
      <c r="C20" s="5">
        <v>1</v>
      </c>
      <c r="D20" s="5">
        <v>2</v>
      </c>
      <c r="F20" s="5" t="s">
        <v>95</v>
      </c>
      <c r="G20" s="5">
        <v>1</v>
      </c>
      <c r="H20" s="5">
        <v>1</v>
      </c>
      <c r="I20" s="5">
        <v>1</v>
      </c>
      <c r="K20" s="5" t="s">
        <v>95</v>
      </c>
      <c r="L20" s="5">
        <v>1</v>
      </c>
      <c r="M20" s="5">
        <v>1</v>
      </c>
    </row>
    <row r="21" spans="2:13" x14ac:dyDescent="0.25">
      <c r="B21" s="5" t="s">
        <v>96</v>
      </c>
      <c r="C21" s="5">
        <v>1</v>
      </c>
      <c r="D21" s="5">
        <v>1</v>
      </c>
      <c r="F21" s="5" t="s">
        <v>96</v>
      </c>
      <c r="G21" s="5">
        <v>2</v>
      </c>
      <c r="H21" s="5">
        <v>1</v>
      </c>
      <c r="I21" s="5">
        <v>1</v>
      </c>
      <c r="K21" s="5" t="s">
        <v>96</v>
      </c>
      <c r="L21" s="5">
        <v>2</v>
      </c>
      <c r="M21" s="5">
        <v>1</v>
      </c>
    </row>
    <row r="22" spans="2:13" x14ac:dyDescent="0.25">
      <c r="B22" s="5" t="s">
        <v>97</v>
      </c>
      <c r="C22" s="5">
        <v>1</v>
      </c>
      <c r="D22" s="5">
        <v>2</v>
      </c>
      <c r="F22" s="5" t="s">
        <v>97</v>
      </c>
      <c r="G22" s="5">
        <v>1</v>
      </c>
      <c r="H22" s="5">
        <v>1</v>
      </c>
      <c r="I22" s="5">
        <v>1</v>
      </c>
      <c r="K22" s="5" t="s">
        <v>97</v>
      </c>
      <c r="L22" s="5">
        <v>1</v>
      </c>
      <c r="M22" s="5">
        <v>1</v>
      </c>
    </row>
    <row r="23" spans="2:13" x14ac:dyDescent="0.25">
      <c r="B23" s="5" t="s">
        <v>98</v>
      </c>
      <c r="C23" s="5">
        <v>0</v>
      </c>
      <c r="D23" s="5">
        <v>2</v>
      </c>
      <c r="F23" s="5" t="s">
        <v>98</v>
      </c>
      <c r="G23" s="5">
        <v>1</v>
      </c>
      <c r="H23" s="5">
        <v>2</v>
      </c>
      <c r="I23" s="5">
        <v>2</v>
      </c>
      <c r="K23" s="5" t="s">
        <v>98</v>
      </c>
      <c r="L23" s="5">
        <v>1</v>
      </c>
      <c r="M23" s="5">
        <v>2</v>
      </c>
    </row>
    <row r="24" spans="2:13" x14ac:dyDescent="0.25">
      <c r="B24" s="5" t="s">
        <v>147</v>
      </c>
      <c r="C24" s="5">
        <v>1</v>
      </c>
      <c r="D24" s="5">
        <v>2</v>
      </c>
      <c r="F24" s="76"/>
      <c r="G24" s="40">
        <f>SUM(G18:G23)</f>
        <v>8</v>
      </c>
      <c r="H24" s="40">
        <f>SUM(H18:H23)</f>
        <v>8</v>
      </c>
      <c r="I24" s="40">
        <v>8</v>
      </c>
      <c r="K24" s="76"/>
      <c r="L24" s="40">
        <f>SUM(L18:L23)</f>
        <v>8</v>
      </c>
      <c r="M24" s="40">
        <f>SUM(M18:M23)</f>
        <v>7</v>
      </c>
    </row>
    <row r="25" spans="2:13" x14ac:dyDescent="0.25">
      <c r="B25" s="76"/>
      <c r="C25" s="40">
        <f>SUM(C18:C24)</f>
        <v>6</v>
      </c>
      <c r="D25" s="40">
        <f>SUM(D18:D24)</f>
        <v>12</v>
      </c>
      <c r="G25" s="99"/>
      <c r="H25" s="99"/>
      <c r="I25" s="99"/>
      <c r="K25" s="54"/>
      <c r="L25" s="99"/>
      <c r="M25" s="99"/>
    </row>
    <row r="26" spans="2:13" x14ac:dyDescent="0.25">
      <c r="C26" s="99"/>
      <c r="D26" s="99"/>
      <c r="F26" s="108" t="s">
        <v>137</v>
      </c>
      <c r="G26" s="108"/>
      <c r="H26" s="108"/>
      <c r="I26" s="108"/>
      <c r="K26" s="54"/>
      <c r="L26" s="99"/>
      <c r="M26" s="99"/>
    </row>
    <row r="27" spans="2:13" x14ac:dyDescent="0.25">
      <c r="B27" s="108"/>
      <c r="C27" s="108"/>
      <c r="D27" s="108"/>
      <c r="F27" s="108"/>
      <c r="G27" s="108"/>
      <c r="H27" s="108"/>
      <c r="I27" s="108"/>
      <c r="K27" s="54"/>
      <c r="L27" s="99"/>
      <c r="M27" s="99"/>
    </row>
    <row r="28" spans="2:13" ht="18.600000000000001" customHeight="1" x14ac:dyDescent="0.25">
      <c r="B28" s="108"/>
      <c r="C28" s="108"/>
      <c r="D28" s="108"/>
      <c r="F28" s="108"/>
      <c r="G28" s="108"/>
      <c r="H28" s="108"/>
      <c r="I28" s="108"/>
    </row>
    <row r="29" spans="2:13" ht="39.6" customHeight="1" x14ac:dyDescent="0.25">
      <c r="B29" s="108"/>
      <c r="C29" s="108"/>
      <c r="D29" s="108"/>
      <c r="G29" s="72"/>
      <c r="H29" s="72"/>
      <c r="I29" s="72"/>
    </row>
    <row r="30" spans="2:13" x14ac:dyDescent="0.25">
      <c r="C30" s="72"/>
      <c r="D30" s="72"/>
      <c r="G30" s="72"/>
      <c r="H30" s="72"/>
      <c r="I30" s="72"/>
    </row>
    <row r="31" spans="2:13" x14ac:dyDescent="0.25">
      <c r="C31" s="72"/>
      <c r="D31" s="72"/>
      <c r="G31" s="72"/>
      <c r="H31" s="72"/>
      <c r="I31" s="72"/>
    </row>
    <row r="32" spans="2:13" x14ac:dyDescent="0.25">
      <c r="C32" s="72"/>
      <c r="D32" s="72"/>
      <c r="G32" s="72"/>
      <c r="H32" s="72"/>
      <c r="I32" s="72"/>
    </row>
    <row r="33" spans="3:9" x14ac:dyDescent="0.25">
      <c r="C33" s="72"/>
      <c r="D33" s="72"/>
      <c r="G33" s="72"/>
      <c r="H33" s="72"/>
      <c r="I33" s="72"/>
    </row>
    <row r="34" spans="3:9" x14ac:dyDescent="0.25">
      <c r="C34" s="72"/>
      <c r="D34" s="72"/>
      <c r="G34" s="72"/>
      <c r="H34" s="72"/>
      <c r="I34" s="72"/>
    </row>
    <row r="35" spans="3:9" x14ac:dyDescent="0.25">
      <c r="C35" s="72"/>
      <c r="D35" s="72"/>
      <c r="G35" s="72"/>
      <c r="H35" s="72"/>
      <c r="I35" s="72"/>
    </row>
    <row r="36" spans="3:9" x14ac:dyDescent="0.25">
      <c r="C36" s="72"/>
      <c r="D36" s="72"/>
      <c r="G36" s="72"/>
      <c r="H36" s="72"/>
      <c r="I36" s="72"/>
    </row>
    <row r="37" spans="3:9" x14ac:dyDescent="0.25">
      <c r="C37" s="72"/>
      <c r="D37" s="72"/>
      <c r="G37" s="72"/>
      <c r="H37" s="72"/>
      <c r="I37" s="72"/>
    </row>
    <row r="38" spans="3:9" x14ac:dyDescent="0.25">
      <c r="C38" s="72"/>
      <c r="D38" s="72"/>
      <c r="G38" s="72"/>
      <c r="H38" s="72"/>
      <c r="I38" s="72"/>
    </row>
    <row r="39" spans="3:9" x14ac:dyDescent="0.25">
      <c r="C39" s="72"/>
      <c r="D39" s="72"/>
      <c r="G39" s="72"/>
      <c r="H39" s="72"/>
      <c r="I39" s="72"/>
    </row>
    <row r="40" spans="3:9" x14ac:dyDescent="0.25">
      <c r="C40" s="72"/>
      <c r="D40" s="72"/>
      <c r="G40" s="72"/>
      <c r="H40" s="72"/>
      <c r="I40" s="72"/>
    </row>
    <row r="41" spans="3:9" x14ac:dyDescent="0.25">
      <c r="C41" s="72"/>
      <c r="D41" s="72"/>
      <c r="G41" s="72"/>
      <c r="H41" s="72"/>
      <c r="I41" s="72"/>
    </row>
    <row r="42" spans="3:9" x14ac:dyDescent="0.25">
      <c r="C42" s="72"/>
      <c r="D42" s="72"/>
      <c r="G42" s="72"/>
      <c r="H42" s="72"/>
      <c r="I42" s="72"/>
    </row>
    <row r="43" spans="3:9" x14ac:dyDescent="0.25">
      <c r="C43" s="72"/>
      <c r="D43" s="72"/>
      <c r="G43" s="72"/>
      <c r="H43" s="72"/>
      <c r="I43" s="72"/>
    </row>
    <row r="44" spans="3:9" x14ac:dyDescent="0.25">
      <c r="C44" s="72"/>
      <c r="D44" s="72"/>
      <c r="G44" s="72"/>
      <c r="H44" s="72"/>
      <c r="I44" s="72"/>
    </row>
    <row r="45" spans="3:9" x14ac:dyDescent="0.25">
      <c r="C45" s="72"/>
      <c r="D45" s="72"/>
      <c r="G45" s="72"/>
      <c r="H45" s="72"/>
      <c r="I45" s="72"/>
    </row>
    <row r="46" spans="3:9" x14ac:dyDescent="0.25">
      <c r="C46" s="72"/>
      <c r="D46" s="72"/>
      <c r="G46" s="72"/>
      <c r="H46" s="72"/>
      <c r="I46" s="72"/>
    </row>
    <row r="47" spans="3:9" x14ac:dyDescent="0.25">
      <c r="C47" s="72"/>
      <c r="D47" s="72"/>
      <c r="G47" s="72"/>
      <c r="H47" s="72"/>
      <c r="I47" s="72"/>
    </row>
    <row r="48" spans="3:9" x14ac:dyDescent="0.25">
      <c r="C48" s="72"/>
      <c r="D48" s="72"/>
      <c r="G48" s="72"/>
      <c r="H48" s="72"/>
      <c r="I48" s="72"/>
    </row>
    <row r="49" spans="3:9" x14ac:dyDescent="0.25">
      <c r="C49" s="72"/>
      <c r="D49" s="72"/>
      <c r="G49" s="72"/>
      <c r="H49" s="72"/>
      <c r="I49" s="72"/>
    </row>
    <row r="50" spans="3:9" x14ac:dyDescent="0.25">
      <c r="C50" s="72"/>
      <c r="D50" s="72"/>
      <c r="G50" s="72"/>
      <c r="H50" s="72"/>
      <c r="I50" s="72"/>
    </row>
    <row r="51" spans="3:9" x14ac:dyDescent="0.25">
      <c r="C51" s="72"/>
      <c r="D51" s="72"/>
      <c r="G51" s="72"/>
      <c r="H51" s="72"/>
      <c r="I51" s="72"/>
    </row>
    <row r="52" spans="3:9" x14ac:dyDescent="0.25">
      <c r="C52" s="72"/>
      <c r="D52" s="72"/>
      <c r="G52" s="72"/>
      <c r="H52" s="72"/>
      <c r="I52" s="72"/>
    </row>
    <row r="53" spans="3:9" x14ac:dyDescent="0.25">
      <c r="C53" s="72"/>
      <c r="D53" s="72"/>
      <c r="G53" s="72"/>
      <c r="H53" s="72"/>
      <c r="I53" s="72"/>
    </row>
    <row r="54" spans="3:9" x14ac:dyDescent="0.25">
      <c r="C54" s="72"/>
      <c r="D54" s="72"/>
      <c r="G54" s="72"/>
      <c r="H54" s="72"/>
      <c r="I54" s="72"/>
    </row>
    <row r="55" spans="3:9" x14ac:dyDescent="0.25">
      <c r="C55" s="72"/>
      <c r="D55" s="72"/>
      <c r="G55" s="72"/>
      <c r="H55" s="72"/>
      <c r="I55" s="72"/>
    </row>
    <row r="56" spans="3:9" x14ac:dyDescent="0.25">
      <c r="C56" s="72"/>
      <c r="D56" s="72"/>
      <c r="G56" s="72"/>
      <c r="H56" s="72"/>
      <c r="I56" s="72"/>
    </row>
    <row r="57" spans="3:9" x14ac:dyDescent="0.25">
      <c r="C57" s="72"/>
      <c r="D57" s="72"/>
      <c r="G57" s="72"/>
      <c r="H57" s="72"/>
      <c r="I57" s="72"/>
    </row>
    <row r="58" spans="3:9" x14ac:dyDescent="0.25">
      <c r="C58" s="72"/>
      <c r="D58" s="72"/>
      <c r="G58" s="72"/>
      <c r="H58" s="72"/>
      <c r="I58" s="72"/>
    </row>
    <row r="59" spans="3:9" x14ac:dyDescent="0.25">
      <c r="C59" s="72"/>
      <c r="D59" s="72"/>
      <c r="G59" s="72"/>
      <c r="H59" s="72"/>
      <c r="I59" s="72"/>
    </row>
    <row r="60" spans="3:9" x14ac:dyDescent="0.25">
      <c r="C60" s="72"/>
      <c r="D60" s="72"/>
      <c r="G60" s="72"/>
      <c r="H60" s="72"/>
      <c r="I60" s="72"/>
    </row>
    <row r="61" spans="3:9" ht="36" customHeight="1" x14ac:dyDescent="0.25">
      <c r="C61" s="72"/>
      <c r="D61" s="72"/>
    </row>
    <row r="65" spans="15:15" x14ac:dyDescent="0.25">
      <c r="O65" s="77"/>
    </row>
    <row r="66" spans="15:15" x14ac:dyDescent="0.25">
      <c r="O66" s="77"/>
    </row>
    <row r="67" spans="15:15" x14ac:dyDescent="0.25">
      <c r="O67" s="77"/>
    </row>
    <row r="68" spans="15:15" x14ac:dyDescent="0.25">
      <c r="O68" s="77"/>
    </row>
    <row r="69" spans="15:15" x14ac:dyDescent="0.25">
      <c r="O69" s="77"/>
    </row>
  </sheetData>
  <sheetProtection algorithmName="SHA-512" hashValue="nuhANIrzwlt+xdQQ0pDqyO59MwA8ZhOwJ6D27PWz5XgwL8I5PXPk00fHMSE2qw5G7zw1+Bo6MuDZpYx/ko/05Q==" saltValue="dNdbaXglX2V/g6Zw/+WptQ==" spinCount="100000" sheet="1" objects="1" scenarios="1"/>
  <mergeCells count="11">
    <mergeCell ref="U5:V5"/>
    <mergeCell ref="K5:M5"/>
    <mergeCell ref="K16:M16"/>
    <mergeCell ref="S5:T5"/>
    <mergeCell ref="B5:D5"/>
    <mergeCell ref="B16:D16"/>
    <mergeCell ref="B27:D29"/>
    <mergeCell ref="Q5:R5"/>
    <mergeCell ref="F26:I28"/>
    <mergeCell ref="F5:I5"/>
    <mergeCell ref="F16:I1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1</vt:i4>
      </vt:variant>
    </vt:vector>
  </HeadingPairs>
  <TitlesOfParts>
    <vt:vector size="10" baseType="lpstr">
      <vt:lpstr>Distribución por sexo en OOCC </vt:lpstr>
      <vt:lpstr>Dist. por sexo F. Territoriales</vt:lpstr>
      <vt:lpstr>Distribución por sexo Carrera F</vt:lpstr>
      <vt:lpstr>Antigüedad-Edad</vt:lpstr>
      <vt:lpstr>Rotación de personal</vt:lpstr>
      <vt:lpstr>Número de Fiscales - Población</vt:lpstr>
      <vt:lpstr>Situaciones Adtvas-Bajas enf.</vt:lpstr>
      <vt:lpstr>Excedencias-Licencias</vt:lpstr>
      <vt:lpstr>Tribunales calificadores</vt:lpstr>
      <vt:lpstr>'Distribución por sexo en OOCC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2014-07-09T08:11:31Z</dcterms:created>
  <dcterms:modified xsi:type="dcterms:W3CDTF">2022-02-16T10:40:37Z</dcterms:modified>
</cp:coreProperties>
</file>